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owa.gov.state.ia.us\DATA\DNR_AQ_Shared\Website\GHG Emissions\GHG Tools\"/>
    </mc:Choice>
  </mc:AlternateContent>
  <bookViews>
    <workbookView xWindow="0" yWindow="135" windowWidth="23835" windowHeight="11250"/>
  </bookViews>
  <sheets>
    <sheet name="Introduction" sheetId="14" r:id="rId1"/>
    <sheet name="Potentials using Max Capacity" sheetId="11" r:id="rId2"/>
    <sheet name="Potentials with Fuel Limit" sheetId="12" r:id="rId3"/>
    <sheet name="Actual Emissions" sheetId="1" r:id="rId4"/>
    <sheet name="Unit of Measure Conversions" sheetId="13" r:id="rId5"/>
  </sheets>
  <definedNames>
    <definedName name="_xlnm.Print_Titles" localSheetId="3">'Actual Emissions'!$9:$9</definedName>
    <definedName name="_xlnm.Print_Titles" localSheetId="1">'Potentials using Max Capacity'!$8:$8</definedName>
    <definedName name="_xlnm.Print_Titles" localSheetId="2">'Potentials with Fuel Limit'!$8:$8</definedName>
  </definedNames>
  <calcPr calcId="152511" fullCalcOnLoad="1"/>
</workbook>
</file>

<file path=xl/calcChain.xml><?xml version="1.0" encoding="utf-8"?>
<calcChain xmlns="http://schemas.openxmlformats.org/spreadsheetml/2006/main">
  <c r="J75" i="1" l="1"/>
  <c r="J76" i="1"/>
  <c r="J77" i="1"/>
  <c r="K77" i="1"/>
  <c r="J74" i="1"/>
  <c r="J72" i="1"/>
  <c r="J71" i="1"/>
  <c r="J67" i="1"/>
  <c r="J68" i="1"/>
  <c r="J69" i="1"/>
  <c r="J66" i="1"/>
  <c r="J62" i="1"/>
  <c r="J63" i="1"/>
  <c r="J64" i="1"/>
  <c r="J61" i="1"/>
  <c r="K61" i="1"/>
  <c r="J57" i="1"/>
  <c r="J58" i="1"/>
  <c r="K58" i="1"/>
  <c r="J59" i="1"/>
  <c r="J56" i="1"/>
  <c r="J24" i="1"/>
  <c r="J25" i="1"/>
  <c r="K25" i="1"/>
  <c r="J26" i="1"/>
  <c r="K26" i="1"/>
  <c r="J27" i="1"/>
  <c r="J28" i="1"/>
  <c r="J29" i="1"/>
  <c r="K29" i="1"/>
  <c r="J30" i="1"/>
  <c r="K30" i="1"/>
  <c r="J31" i="1"/>
  <c r="J32" i="1"/>
  <c r="J33" i="1"/>
  <c r="K33" i="1"/>
  <c r="J34" i="1"/>
  <c r="K34" i="1"/>
  <c r="J35" i="1"/>
  <c r="J36" i="1"/>
  <c r="J37" i="1"/>
  <c r="J38" i="1"/>
  <c r="K38" i="1"/>
  <c r="J39" i="1"/>
  <c r="J40" i="1"/>
  <c r="J41" i="1"/>
  <c r="K41" i="1"/>
  <c r="J42" i="1"/>
  <c r="J43" i="1"/>
  <c r="J44" i="1"/>
  <c r="J45" i="1"/>
  <c r="J46" i="1"/>
  <c r="K46" i="1"/>
  <c r="J47" i="1"/>
  <c r="J48" i="1"/>
  <c r="J49" i="1"/>
  <c r="J50" i="1"/>
  <c r="K50" i="1"/>
  <c r="J51" i="1"/>
  <c r="J52" i="1"/>
  <c r="J53" i="1"/>
  <c r="K53" i="1"/>
  <c r="J54" i="1"/>
  <c r="J23" i="1"/>
  <c r="J21" i="1"/>
  <c r="K21" i="1"/>
  <c r="J12" i="1"/>
  <c r="J13" i="1"/>
  <c r="J14" i="1"/>
  <c r="K14" i="1"/>
  <c r="J15" i="1"/>
  <c r="J16" i="1"/>
  <c r="J17" i="1"/>
  <c r="J18" i="1"/>
  <c r="K18" i="1"/>
  <c r="J19" i="1"/>
  <c r="J11" i="1"/>
  <c r="K11" i="1"/>
  <c r="J76" i="12"/>
  <c r="J75" i="12"/>
  <c r="J74" i="12"/>
  <c r="J73" i="12"/>
  <c r="J71" i="12"/>
  <c r="J70" i="12"/>
  <c r="J68" i="12"/>
  <c r="J67" i="12"/>
  <c r="J66" i="12"/>
  <c r="J65" i="12"/>
  <c r="J63" i="12"/>
  <c r="J62" i="12"/>
  <c r="J61" i="12"/>
  <c r="J60" i="12"/>
  <c r="J58" i="12"/>
  <c r="J57" i="12"/>
  <c r="J56" i="12"/>
  <c r="J55" i="12"/>
  <c r="J53"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22" i="12"/>
  <c r="J20" i="12"/>
  <c r="J18" i="12"/>
  <c r="J17" i="12"/>
  <c r="J16" i="12"/>
  <c r="J15" i="12"/>
  <c r="J14" i="12"/>
  <c r="J13" i="12"/>
  <c r="J12" i="12"/>
  <c r="J11" i="12"/>
  <c r="J10" i="12"/>
  <c r="K76" i="11"/>
  <c r="K75" i="11"/>
  <c r="K74" i="11"/>
  <c r="K73" i="11"/>
  <c r="K71" i="11"/>
  <c r="K70" i="11"/>
  <c r="K68" i="11"/>
  <c r="K67" i="11"/>
  <c r="K66" i="11"/>
  <c r="K65" i="11"/>
  <c r="K63" i="11"/>
  <c r="K62" i="11"/>
  <c r="K61" i="11"/>
  <c r="K60" i="11"/>
  <c r="K58" i="11"/>
  <c r="K57" i="11"/>
  <c r="K56" i="11"/>
  <c r="K55"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51" i="11"/>
  <c r="K52" i="11"/>
  <c r="K53" i="11"/>
  <c r="K22" i="11"/>
  <c r="K20" i="11"/>
  <c r="K11" i="11"/>
  <c r="K12" i="11"/>
  <c r="K13" i="11"/>
  <c r="K14" i="11"/>
  <c r="K15" i="11"/>
  <c r="K16" i="11"/>
  <c r="K17" i="11"/>
  <c r="K18" i="11"/>
  <c r="K10" i="11"/>
  <c r="H62" i="11"/>
  <c r="I71" i="1"/>
  <c r="H71" i="1"/>
  <c r="G71" i="1"/>
  <c r="K71" i="1"/>
  <c r="I70" i="12"/>
  <c r="H70" i="12"/>
  <c r="G70" i="12"/>
  <c r="J70" i="11"/>
  <c r="I70" i="11"/>
  <c r="H70" i="11"/>
  <c r="H20" i="11"/>
  <c r="J76" i="11"/>
  <c r="J75" i="11"/>
  <c r="J74" i="11"/>
  <c r="J73" i="11"/>
  <c r="J71" i="11"/>
  <c r="J68" i="11"/>
  <c r="J67" i="11"/>
  <c r="J66" i="11"/>
  <c r="J65" i="11"/>
  <c r="J61" i="11"/>
  <c r="J60" i="11"/>
  <c r="J56" i="11"/>
  <c r="J55"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23" i="11"/>
  <c r="J22" i="11"/>
  <c r="J20" i="11"/>
  <c r="J18" i="11"/>
  <c r="J17" i="11"/>
  <c r="J16" i="11"/>
  <c r="J15" i="11"/>
  <c r="J14" i="11"/>
  <c r="J13" i="11"/>
  <c r="J12" i="11"/>
  <c r="J11" i="11"/>
  <c r="I76" i="11"/>
  <c r="I75" i="11"/>
  <c r="I74" i="11"/>
  <c r="I73" i="11"/>
  <c r="I71" i="11"/>
  <c r="I68" i="11"/>
  <c r="I67" i="11"/>
  <c r="I66" i="11"/>
  <c r="I65" i="11"/>
  <c r="I61" i="11"/>
  <c r="I60" i="11"/>
  <c r="I56" i="11"/>
  <c r="I55" i="11"/>
  <c r="I23" i="11"/>
  <c r="I24" i="11"/>
  <c r="I25" i="11"/>
  <c r="I26" i="11"/>
  <c r="I27" i="11"/>
  <c r="I28" i="11"/>
  <c r="I29" i="11"/>
  <c r="I30" i="11"/>
  <c r="I31" i="11"/>
  <c r="I32" i="11"/>
  <c r="I33" i="11"/>
  <c r="I34" i="11"/>
  <c r="I35" i="11"/>
  <c r="I36" i="11"/>
  <c r="I37" i="11"/>
  <c r="I38" i="11"/>
  <c r="I39" i="11"/>
  <c r="I40" i="11"/>
  <c r="I41" i="11"/>
  <c r="I42" i="11"/>
  <c r="I43" i="11"/>
  <c r="I44" i="11"/>
  <c r="I45" i="11"/>
  <c r="I46" i="11"/>
  <c r="I47" i="11"/>
  <c r="I48" i="11"/>
  <c r="I49" i="11"/>
  <c r="I50" i="11"/>
  <c r="I51" i="11"/>
  <c r="I52" i="11"/>
  <c r="I53" i="11"/>
  <c r="I22" i="11"/>
  <c r="I20" i="11"/>
  <c r="I11" i="11"/>
  <c r="I12" i="11"/>
  <c r="I13" i="11"/>
  <c r="I14" i="11"/>
  <c r="I15" i="11"/>
  <c r="I16" i="11"/>
  <c r="I17" i="11"/>
  <c r="I18" i="11"/>
  <c r="H76" i="11"/>
  <c r="H75" i="11"/>
  <c r="H74" i="11"/>
  <c r="H73" i="11"/>
  <c r="H71" i="11"/>
  <c r="H68" i="11"/>
  <c r="H67" i="11"/>
  <c r="H66" i="11"/>
  <c r="H65" i="11"/>
  <c r="H63" i="11"/>
  <c r="H61" i="11"/>
  <c r="H60" i="11"/>
  <c r="H58" i="11"/>
  <c r="H57" i="11"/>
  <c r="H56" i="11"/>
  <c r="H55"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22" i="11"/>
  <c r="H11" i="11"/>
  <c r="H12" i="11"/>
  <c r="H13" i="11"/>
  <c r="H14" i="11"/>
  <c r="H15" i="11"/>
  <c r="H16" i="11"/>
  <c r="H17" i="11"/>
  <c r="H18" i="11"/>
  <c r="J10" i="11"/>
  <c r="I10" i="11"/>
  <c r="I77" i="11"/>
  <c r="H10" i="11"/>
  <c r="I34" i="12"/>
  <c r="H34" i="12"/>
  <c r="G34" i="12"/>
  <c r="I35" i="1"/>
  <c r="H35" i="1"/>
  <c r="G35" i="1"/>
  <c r="I76" i="12"/>
  <c r="H76" i="12"/>
  <c r="G76" i="12"/>
  <c r="I75" i="12"/>
  <c r="H75" i="12"/>
  <c r="G75" i="12"/>
  <c r="I74" i="12"/>
  <c r="H74" i="12"/>
  <c r="G74" i="12"/>
  <c r="I73" i="12"/>
  <c r="H73" i="12"/>
  <c r="G73" i="12"/>
  <c r="I71" i="12"/>
  <c r="H71" i="12"/>
  <c r="G71" i="12"/>
  <c r="I68" i="12"/>
  <c r="H68" i="12"/>
  <c r="G68" i="12"/>
  <c r="I67" i="12"/>
  <c r="H67" i="12"/>
  <c r="G67" i="12"/>
  <c r="I66" i="12"/>
  <c r="H66" i="12"/>
  <c r="G66" i="12"/>
  <c r="I65" i="12"/>
  <c r="H65" i="12"/>
  <c r="G65" i="12"/>
  <c r="G63" i="12"/>
  <c r="G62" i="12"/>
  <c r="I61" i="12"/>
  <c r="H61" i="12"/>
  <c r="G61" i="12"/>
  <c r="I60" i="12"/>
  <c r="H60" i="12"/>
  <c r="G60" i="12"/>
  <c r="G58" i="12"/>
  <c r="G57" i="12"/>
  <c r="I56" i="12"/>
  <c r="H56" i="12"/>
  <c r="G56" i="12"/>
  <c r="I55" i="12"/>
  <c r="H55" i="12"/>
  <c r="G55" i="12"/>
  <c r="I53" i="12"/>
  <c r="H53" i="12"/>
  <c r="G53" i="12"/>
  <c r="I52" i="12"/>
  <c r="H52" i="12"/>
  <c r="G52" i="12"/>
  <c r="I51" i="12"/>
  <c r="H51" i="12"/>
  <c r="G51" i="12"/>
  <c r="I50" i="12"/>
  <c r="H50" i="12"/>
  <c r="G50" i="12"/>
  <c r="I49" i="12"/>
  <c r="H49" i="12"/>
  <c r="G49" i="12"/>
  <c r="I48" i="12"/>
  <c r="H48" i="12"/>
  <c r="G48" i="12"/>
  <c r="I47" i="12"/>
  <c r="H47" i="12"/>
  <c r="G47" i="12"/>
  <c r="I46" i="12"/>
  <c r="H46" i="12"/>
  <c r="G46" i="12"/>
  <c r="I45" i="12"/>
  <c r="H45" i="12"/>
  <c r="G45" i="12"/>
  <c r="I44" i="12"/>
  <c r="H44" i="12"/>
  <c r="G44" i="12"/>
  <c r="I43" i="12"/>
  <c r="H43" i="12"/>
  <c r="G43" i="12"/>
  <c r="I42" i="12"/>
  <c r="H42" i="12"/>
  <c r="G42" i="12"/>
  <c r="I41" i="12"/>
  <c r="H41" i="12"/>
  <c r="G41" i="12"/>
  <c r="I40" i="12"/>
  <c r="H40" i="12"/>
  <c r="G40" i="12"/>
  <c r="I39" i="12"/>
  <c r="H39" i="12"/>
  <c r="G39" i="12"/>
  <c r="I38" i="12"/>
  <c r="H38" i="12"/>
  <c r="G38" i="12"/>
  <c r="I37" i="12"/>
  <c r="H37" i="12"/>
  <c r="G37" i="12"/>
  <c r="I36" i="12"/>
  <c r="H36" i="12"/>
  <c r="G36" i="12"/>
  <c r="I35" i="12"/>
  <c r="H35" i="12"/>
  <c r="G35" i="12"/>
  <c r="I33" i="12"/>
  <c r="H33" i="12"/>
  <c r="G33" i="12"/>
  <c r="I32" i="12"/>
  <c r="H32" i="12"/>
  <c r="G32" i="12"/>
  <c r="I31" i="12"/>
  <c r="H31" i="12"/>
  <c r="G31" i="12"/>
  <c r="I30" i="12"/>
  <c r="H30" i="12"/>
  <c r="G30" i="12"/>
  <c r="I29" i="12"/>
  <c r="H29" i="12"/>
  <c r="G29" i="12"/>
  <c r="I28" i="12"/>
  <c r="H28" i="12"/>
  <c r="G28" i="12"/>
  <c r="I27" i="12"/>
  <c r="H27" i="12"/>
  <c r="G27" i="12"/>
  <c r="I26" i="12"/>
  <c r="H26" i="12"/>
  <c r="G26" i="12"/>
  <c r="I25" i="12"/>
  <c r="H25" i="12"/>
  <c r="G25" i="12"/>
  <c r="I24" i="12"/>
  <c r="H24" i="12"/>
  <c r="G24" i="12"/>
  <c r="I23" i="12"/>
  <c r="H23" i="12"/>
  <c r="G23" i="12"/>
  <c r="I22" i="12"/>
  <c r="H22" i="12"/>
  <c r="G22" i="12"/>
  <c r="I20" i="12"/>
  <c r="H20" i="12"/>
  <c r="G20" i="12"/>
  <c r="I18" i="12"/>
  <c r="H18" i="12"/>
  <c r="G18" i="12"/>
  <c r="I17" i="12"/>
  <c r="H17" i="12"/>
  <c r="G17" i="12"/>
  <c r="I16" i="12"/>
  <c r="H16" i="12"/>
  <c r="G16" i="12"/>
  <c r="I15" i="12"/>
  <c r="H15" i="12"/>
  <c r="G15" i="12"/>
  <c r="I14" i="12"/>
  <c r="H14" i="12"/>
  <c r="G14" i="12"/>
  <c r="I13" i="12"/>
  <c r="H13" i="12"/>
  <c r="G13" i="12"/>
  <c r="I12" i="12"/>
  <c r="H12" i="12"/>
  <c r="G12" i="12"/>
  <c r="I11" i="12"/>
  <c r="H11" i="12"/>
  <c r="G11" i="12"/>
  <c r="I10" i="12"/>
  <c r="H10" i="12"/>
  <c r="G10" i="12"/>
  <c r="I77" i="1"/>
  <c r="I76" i="1"/>
  <c r="I75" i="1"/>
  <c r="I74" i="1"/>
  <c r="K74" i="1"/>
  <c r="I72" i="1"/>
  <c r="I69" i="1"/>
  <c r="I68" i="1"/>
  <c r="I67" i="1"/>
  <c r="I66" i="1"/>
  <c r="I62" i="1"/>
  <c r="I61" i="1"/>
  <c r="I57" i="1"/>
  <c r="I56" i="1"/>
  <c r="I25" i="1"/>
  <c r="I26" i="1"/>
  <c r="I27" i="1"/>
  <c r="I28" i="1"/>
  <c r="I29" i="1"/>
  <c r="I30" i="1"/>
  <c r="I31" i="1"/>
  <c r="I32" i="1"/>
  <c r="I33" i="1"/>
  <c r="I34" i="1"/>
  <c r="I36" i="1"/>
  <c r="I37" i="1"/>
  <c r="I38" i="1"/>
  <c r="I39" i="1"/>
  <c r="I40" i="1"/>
  <c r="I41" i="1"/>
  <c r="I42" i="1"/>
  <c r="I43" i="1"/>
  <c r="I44" i="1"/>
  <c r="I45" i="1"/>
  <c r="I46" i="1"/>
  <c r="I47" i="1"/>
  <c r="I48" i="1"/>
  <c r="I49" i="1"/>
  <c r="I50" i="1"/>
  <c r="I51" i="1"/>
  <c r="I52" i="1"/>
  <c r="I53" i="1"/>
  <c r="I54" i="1"/>
  <c r="I24" i="1"/>
  <c r="I23" i="1"/>
  <c r="I21" i="1"/>
  <c r="I19" i="1"/>
  <c r="I18" i="1"/>
  <c r="I17" i="1"/>
  <c r="I16" i="1"/>
  <c r="I15" i="1"/>
  <c r="I14" i="1"/>
  <c r="I13" i="1"/>
  <c r="I12" i="1"/>
  <c r="I11" i="1"/>
  <c r="I78" i="1"/>
  <c r="H77" i="1"/>
  <c r="H76" i="1"/>
  <c r="H75" i="1"/>
  <c r="H74" i="1"/>
  <c r="H72" i="1"/>
  <c r="K72" i="1"/>
  <c r="H69" i="1"/>
  <c r="H68" i="1"/>
  <c r="H67" i="1"/>
  <c r="H66" i="1"/>
  <c r="H62" i="1"/>
  <c r="H61" i="1"/>
  <c r="H57" i="1"/>
  <c r="H56" i="1"/>
  <c r="K56" i="1"/>
  <c r="H25" i="1"/>
  <c r="H26" i="1"/>
  <c r="H27" i="1"/>
  <c r="H28" i="1"/>
  <c r="H29" i="1"/>
  <c r="H30" i="1"/>
  <c r="H31" i="1"/>
  <c r="H32" i="1"/>
  <c r="H33" i="1"/>
  <c r="H34" i="1"/>
  <c r="H36" i="1"/>
  <c r="H37" i="1"/>
  <c r="H38" i="1"/>
  <c r="H39" i="1"/>
  <c r="H40" i="1"/>
  <c r="H41" i="1"/>
  <c r="H42" i="1"/>
  <c r="H43" i="1"/>
  <c r="H44" i="1"/>
  <c r="H45" i="1"/>
  <c r="K45" i="1"/>
  <c r="H46" i="1"/>
  <c r="H47" i="1"/>
  <c r="H48" i="1"/>
  <c r="H49" i="1"/>
  <c r="K49" i="1"/>
  <c r="H50" i="1"/>
  <c r="H51" i="1"/>
  <c r="H52" i="1"/>
  <c r="H53" i="1"/>
  <c r="H54" i="1"/>
  <c r="H24" i="1"/>
  <c r="H23" i="1"/>
  <c r="H21" i="1"/>
  <c r="H19" i="1"/>
  <c r="H18" i="1"/>
  <c r="H17" i="1"/>
  <c r="H16" i="1"/>
  <c r="H15" i="1"/>
  <c r="H14" i="1"/>
  <c r="H13" i="1"/>
  <c r="H12" i="1"/>
  <c r="H78" i="1"/>
  <c r="H11" i="1"/>
  <c r="G77" i="1"/>
  <c r="G76" i="1"/>
  <c r="G75" i="1"/>
  <c r="G74" i="1"/>
  <c r="G72" i="1"/>
  <c r="G69" i="1"/>
  <c r="K69" i="1"/>
  <c r="G68" i="1"/>
  <c r="K68" i="1"/>
  <c r="G67" i="1"/>
  <c r="G66" i="1"/>
  <c r="K66" i="1"/>
  <c r="G64" i="1"/>
  <c r="K64" i="1"/>
  <c r="G63" i="1"/>
  <c r="K63" i="1"/>
  <c r="G62" i="1"/>
  <c r="K62" i="1"/>
  <c r="G61" i="1"/>
  <c r="G59" i="1"/>
  <c r="K59" i="1"/>
  <c r="G58" i="1"/>
  <c r="G57" i="1"/>
  <c r="K57" i="1"/>
  <c r="G56" i="1"/>
  <c r="G54" i="1"/>
  <c r="G53" i="1"/>
  <c r="G52" i="1"/>
  <c r="G51" i="1"/>
  <c r="K51" i="1"/>
  <c r="G50" i="1"/>
  <c r="G49" i="1"/>
  <c r="G48" i="1"/>
  <c r="G47" i="1"/>
  <c r="K47" i="1"/>
  <c r="G46" i="1"/>
  <c r="G45" i="1"/>
  <c r="G44" i="1"/>
  <c r="G43" i="1"/>
  <c r="G42" i="1"/>
  <c r="G41" i="1"/>
  <c r="G40" i="1"/>
  <c r="K40" i="1"/>
  <c r="G39" i="1"/>
  <c r="K39" i="1"/>
  <c r="G38" i="1"/>
  <c r="G37" i="1"/>
  <c r="G36" i="1"/>
  <c r="G34" i="1"/>
  <c r="G33" i="1"/>
  <c r="G32" i="1"/>
  <c r="K32" i="1"/>
  <c r="G31" i="1"/>
  <c r="G30" i="1"/>
  <c r="G29" i="1"/>
  <c r="G28" i="1"/>
  <c r="G27" i="1"/>
  <c r="G26" i="1"/>
  <c r="G25" i="1"/>
  <c r="G24" i="1"/>
  <c r="K24" i="1"/>
  <c r="G23" i="1"/>
  <c r="K23" i="1"/>
  <c r="G21" i="1"/>
  <c r="G19" i="1"/>
  <c r="G18" i="1"/>
  <c r="G17" i="1"/>
  <c r="K17" i="1"/>
  <c r="G16" i="1"/>
  <c r="K16" i="1"/>
  <c r="G15" i="1"/>
  <c r="G14" i="1"/>
  <c r="G13" i="1"/>
  <c r="G12" i="1"/>
  <c r="G11" i="1"/>
  <c r="J77" i="11"/>
  <c r="K15" i="1"/>
  <c r="K27" i="1"/>
  <c r="K43" i="1"/>
  <c r="K75" i="1"/>
  <c r="K37" i="1"/>
  <c r="K44" i="1"/>
  <c r="K13" i="1"/>
  <c r="K19" i="1"/>
  <c r="K28" i="1"/>
  <c r="K31" i="1"/>
  <c r="K48" i="1"/>
  <c r="K76" i="1"/>
  <c r="K35" i="1"/>
  <c r="K52" i="1"/>
  <c r="K36" i="1"/>
  <c r="K42" i="1"/>
  <c r="K67" i="1"/>
  <c r="K54" i="1"/>
  <c r="J77" i="12"/>
  <c r="K77" i="11"/>
  <c r="K12" i="1"/>
  <c r="H77" i="11"/>
  <c r="H77" i="12"/>
  <c r="G77" i="12"/>
  <c r="I77" i="12"/>
  <c r="G78" i="1"/>
  <c r="K78" i="1"/>
  <c r="J78" i="1"/>
</calcChain>
</file>

<file path=xl/comments1.xml><?xml version="1.0" encoding="utf-8"?>
<comments xmlns="http://schemas.openxmlformats.org/spreadsheetml/2006/main">
  <authors>
    <author>mstein</author>
  </authors>
  <commentList>
    <comment ref="D70" authorId="0" shapeId="0">
      <text>
        <r>
          <rPr>
            <b/>
            <sz val="9"/>
            <color indexed="81"/>
            <rFont val="Tahoma"/>
            <family val="2"/>
          </rPr>
          <t>mstein:</t>
        </r>
        <r>
          <rPr>
            <sz val="9"/>
            <color indexed="81"/>
            <rFont val="Tahoma"/>
            <family val="2"/>
          </rPr>
          <t xml:space="preserve">
Previous versions of this worksheet incorrectly listed the HHV for landfill gas as 0.00485.  Corrected on 11/17/14.</t>
        </r>
      </text>
    </comment>
    <comment ref="D71" authorId="0" shapeId="0">
      <text>
        <r>
          <rPr>
            <b/>
            <sz val="9"/>
            <color indexed="81"/>
            <rFont val="Tahoma"/>
            <family val="2"/>
          </rPr>
          <t>mstein:</t>
        </r>
        <r>
          <rPr>
            <sz val="9"/>
            <color indexed="81"/>
            <rFont val="Tahoma"/>
            <family val="2"/>
          </rPr>
          <t xml:space="preserve">
Previous versions of this worksheet incorrectly listed the HHV for other biomass gases as 0.00655.  Corrected on 11/17/14.</t>
        </r>
      </text>
    </comment>
  </commentList>
</comments>
</file>

<file path=xl/comments2.xml><?xml version="1.0" encoding="utf-8"?>
<comments xmlns="http://schemas.openxmlformats.org/spreadsheetml/2006/main">
  <authors>
    <author>mstein</author>
  </authors>
  <commentList>
    <comment ref="C70" authorId="0" shapeId="0">
      <text>
        <r>
          <rPr>
            <b/>
            <sz val="9"/>
            <color indexed="81"/>
            <rFont val="Tahoma"/>
            <family val="2"/>
          </rPr>
          <t>mstein:</t>
        </r>
        <r>
          <rPr>
            <sz val="9"/>
            <color indexed="81"/>
            <rFont val="Tahoma"/>
            <family val="2"/>
          </rPr>
          <t xml:space="preserve">
Previous versions of this worksheet incorrectly listed the HHV for landfill gas as 0.00485.  Corrected on 11/17/14.</t>
        </r>
      </text>
    </comment>
    <comment ref="C71" authorId="0" shapeId="0">
      <text>
        <r>
          <rPr>
            <b/>
            <sz val="9"/>
            <color indexed="81"/>
            <rFont val="Tahoma"/>
            <family val="2"/>
          </rPr>
          <t>mstein:</t>
        </r>
        <r>
          <rPr>
            <sz val="9"/>
            <color indexed="81"/>
            <rFont val="Tahoma"/>
            <family val="2"/>
          </rPr>
          <t xml:space="preserve">
Previous versions of this worksheet incorrectly listed the HHV for other biomass gases as 0.00655.  Corrected on 11/17/14.</t>
        </r>
      </text>
    </comment>
  </commentList>
</comments>
</file>

<file path=xl/comments3.xml><?xml version="1.0" encoding="utf-8"?>
<comments xmlns="http://schemas.openxmlformats.org/spreadsheetml/2006/main">
  <authors>
    <author>mstein</author>
  </authors>
  <commentList>
    <comment ref="C71" authorId="0" shapeId="0">
      <text>
        <r>
          <rPr>
            <b/>
            <sz val="9"/>
            <color indexed="81"/>
            <rFont val="Tahoma"/>
            <family val="2"/>
          </rPr>
          <t>mstein:</t>
        </r>
        <r>
          <rPr>
            <sz val="9"/>
            <color indexed="81"/>
            <rFont val="Tahoma"/>
            <family val="2"/>
          </rPr>
          <t xml:space="preserve">
Previous versions of this worksheet incorrectly listed the HHV for landfill gas as 0.00485.  Corrected on 11/17/14.</t>
        </r>
      </text>
    </comment>
    <comment ref="C72" authorId="0" shapeId="0">
      <text>
        <r>
          <rPr>
            <b/>
            <sz val="9"/>
            <color indexed="81"/>
            <rFont val="Tahoma"/>
            <family val="2"/>
          </rPr>
          <t>mstein:</t>
        </r>
        <r>
          <rPr>
            <sz val="9"/>
            <color indexed="81"/>
            <rFont val="Tahoma"/>
            <family val="2"/>
          </rPr>
          <t xml:space="preserve">
Previous versions of this worksheet incorrectly listed the HHV for other biomass gases as 0.00655.  Corrected on 11/17/14.</t>
        </r>
      </text>
    </comment>
  </commentList>
</comments>
</file>

<file path=xl/sharedStrings.xml><?xml version="1.0" encoding="utf-8"?>
<sst xmlns="http://schemas.openxmlformats.org/spreadsheetml/2006/main" count="599" uniqueCount="160">
  <si>
    <t>Facility Name:</t>
  </si>
  <si>
    <t>Fuel Type</t>
  </si>
  <si>
    <t>Butane</t>
  </si>
  <si>
    <t>gallons</t>
  </si>
  <si>
    <t>Crude Oil</t>
  </si>
  <si>
    <t>Kerosene</t>
  </si>
  <si>
    <t>Propane</t>
  </si>
  <si>
    <t>Note:  This spreadsheet is formatted to be printed on legal-size paper.</t>
  </si>
  <si>
    <t>Coal and Coke</t>
  </si>
  <si>
    <t>Anthracite</t>
  </si>
  <si>
    <t>Bituminous</t>
  </si>
  <si>
    <t>Subbituminous</t>
  </si>
  <si>
    <t>Lignite</t>
  </si>
  <si>
    <t>Mixed (Commercial sector)</t>
  </si>
  <si>
    <t>Mixed (Industrial coking)</t>
  </si>
  <si>
    <t>Mixed (Industrial sector)</t>
  </si>
  <si>
    <t>Mixed (Electric Power Sector)</t>
  </si>
  <si>
    <t>Petroleum Products</t>
  </si>
  <si>
    <t>Distillate Oil No. 1</t>
  </si>
  <si>
    <t>Distillate Oil No. 2</t>
  </si>
  <si>
    <t>Distillate Oil No. 4</t>
  </si>
  <si>
    <t>Residual Fuel Oil No. 5</t>
  </si>
  <si>
    <t>Residual Fuel Oil No. 6</t>
  </si>
  <si>
    <t>Used Oil</t>
  </si>
  <si>
    <t>Liquefied Petroleum Gases</t>
  </si>
  <si>
    <t>Propylene</t>
  </si>
  <si>
    <t>Ethane</t>
  </si>
  <si>
    <t>Ethanol</t>
  </si>
  <si>
    <t>Isobutylene</t>
  </si>
  <si>
    <t>Butylene</t>
  </si>
  <si>
    <t>Naptha (&lt;401 def F)</t>
  </si>
  <si>
    <t>Natural Gasoline</t>
  </si>
  <si>
    <t>Other Oil (&gt;401 deg F)</t>
  </si>
  <si>
    <t>Pentates Plus</t>
  </si>
  <si>
    <t>Petrochemical Feedstocks</t>
  </si>
  <si>
    <t>Petroleum Coke</t>
  </si>
  <si>
    <t>Unfinished Oils</t>
  </si>
  <si>
    <t>Heavy Gas Oils</t>
  </si>
  <si>
    <t>Lubricants</t>
  </si>
  <si>
    <t>Motor Gasoline</t>
  </si>
  <si>
    <t>Aviation Gasoline</t>
  </si>
  <si>
    <t>Kerosene-Type Jet Fuel</t>
  </si>
  <si>
    <t>Asphalt and Road Oil</t>
  </si>
  <si>
    <t>Other Fuels - Solid</t>
  </si>
  <si>
    <t>Municipal Solid Waste</t>
  </si>
  <si>
    <t>Tires</t>
  </si>
  <si>
    <t>Plastics</t>
  </si>
  <si>
    <t>Other Fuels - Gaseous</t>
  </si>
  <si>
    <t>Blast Furnace Gas</t>
  </si>
  <si>
    <t>Coke Oven Gas</t>
  </si>
  <si>
    <t>Fuel Gas</t>
  </si>
  <si>
    <t>Propane Gas</t>
  </si>
  <si>
    <t>Biomass Fuels - Solid</t>
  </si>
  <si>
    <t>Agricultural Byproducts</t>
  </si>
  <si>
    <t>Peat</t>
  </si>
  <si>
    <t>Solid Byproducts</t>
  </si>
  <si>
    <t>Biomass Fuels - Gaseous</t>
  </si>
  <si>
    <t>Biomass Fuels - Liquid</t>
  </si>
  <si>
    <t>Rendered Animal Fat</t>
  </si>
  <si>
    <t>Vegetable Oil</t>
  </si>
  <si>
    <t>Default High Heat Value</t>
  </si>
  <si>
    <t>MMBtu/scf</t>
  </si>
  <si>
    <t xml:space="preserve">Natural Gas </t>
  </si>
  <si>
    <t>(Weighted US Average)</t>
  </si>
  <si>
    <t>MMBtu/gallon</t>
  </si>
  <si>
    <t>Special Naptha</t>
  </si>
  <si>
    <t>Emission Factors</t>
  </si>
  <si>
    <t>Emissions</t>
  </si>
  <si>
    <r>
      <t>lb CO</t>
    </r>
    <r>
      <rPr>
        <b/>
        <vertAlign val="subscript"/>
        <sz val="9"/>
        <rFont val="Arial"/>
        <family val="2"/>
      </rPr>
      <t>2</t>
    </r>
    <r>
      <rPr>
        <b/>
        <sz val="9"/>
        <rFont val="Arial"/>
        <family val="2"/>
      </rPr>
      <t>/MMBtu</t>
    </r>
  </si>
  <si>
    <r>
      <t>lb CH</t>
    </r>
    <r>
      <rPr>
        <b/>
        <vertAlign val="subscript"/>
        <sz val="9"/>
        <rFont val="Arial"/>
        <family val="2"/>
      </rPr>
      <t>4</t>
    </r>
    <r>
      <rPr>
        <b/>
        <sz val="9"/>
        <rFont val="Arial"/>
        <family val="2"/>
      </rPr>
      <t>/MMBtu</t>
    </r>
  </si>
  <si>
    <r>
      <t>lb N</t>
    </r>
    <r>
      <rPr>
        <b/>
        <vertAlign val="subscript"/>
        <sz val="9"/>
        <rFont val="Arial"/>
        <family val="2"/>
      </rPr>
      <t>2</t>
    </r>
    <r>
      <rPr>
        <b/>
        <sz val="9"/>
        <rFont val="Arial"/>
        <family val="2"/>
      </rPr>
      <t>O/MMBtu</t>
    </r>
  </si>
  <si>
    <r>
      <t>CO</t>
    </r>
    <r>
      <rPr>
        <b/>
        <vertAlign val="subscript"/>
        <sz val="9"/>
        <rFont val="Arial"/>
        <family val="2"/>
      </rPr>
      <t xml:space="preserve">2 </t>
    </r>
    <r>
      <rPr>
        <b/>
        <sz val="9"/>
        <rFont val="Arial"/>
        <family val="2"/>
      </rPr>
      <t>(tons)</t>
    </r>
  </si>
  <si>
    <r>
      <t>CH</t>
    </r>
    <r>
      <rPr>
        <b/>
        <vertAlign val="subscript"/>
        <sz val="9"/>
        <rFont val="Arial"/>
        <family val="2"/>
      </rPr>
      <t xml:space="preserve">4 </t>
    </r>
    <r>
      <rPr>
        <b/>
        <sz val="9"/>
        <rFont val="Arial"/>
        <family val="2"/>
      </rPr>
      <t>(tons)</t>
    </r>
  </si>
  <si>
    <r>
      <t>N</t>
    </r>
    <r>
      <rPr>
        <b/>
        <vertAlign val="subscript"/>
        <sz val="9"/>
        <rFont val="Arial"/>
        <family val="2"/>
      </rPr>
      <t>2</t>
    </r>
    <r>
      <rPr>
        <b/>
        <sz val="9"/>
        <rFont val="Arial"/>
        <family val="2"/>
      </rPr>
      <t>O (tons)</t>
    </r>
  </si>
  <si>
    <r>
      <t>CO</t>
    </r>
    <r>
      <rPr>
        <b/>
        <vertAlign val="subscript"/>
        <sz val="9"/>
        <color indexed="8"/>
        <rFont val="Arial"/>
        <family val="2"/>
      </rPr>
      <t>2</t>
    </r>
    <r>
      <rPr>
        <b/>
        <sz val="9"/>
        <color indexed="8"/>
        <rFont val="Arial"/>
        <family val="2"/>
      </rPr>
      <t>e (tons)</t>
    </r>
  </si>
  <si>
    <t>standard cubic feet (scf)</t>
  </si>
  <si>
    <t>Facility ID:</t>
  </si>
  <si>
    <t>EIQ#:</t>
  </si>
  <si>
    <t>All emission factors are from 40 CFR 98 Subpart C, Tables C-1 and C-2.</t>
  </si>
  <si>
    <t>Totals</t>
  </si>
  <si>
    <t>NA</t>
  </si>
  <si>
    <t>NA = No emission factor available in 40 CFR 98 Subpart C, Table C-2.</t>
  </si>
  <si>
    <t>Actual Emissions</t>
  </si>
  <si>
    <t>Potential Emissions using a Fuel Limit</t>
  </si>
  <si>
    <t>Annual Fuel Limit</t>
  </si>
  <si>
    <t>Potential Emissions using Maximum Hourly Rated Capacity</t>
  </si>
  <si>
    <t>standard cubic feet (scf)/hour</t>
  </si>
  <si>
    <t>gallons/hour</t>
  </si>
  <si>
    <t>Maximum Rated Capacity</t>
  </si>
  <si>
    <t>Operating Limit</t>
  </si>
  <si>
    <t>hours/year</t>
  </si>
  <si>
    <t>To convert from</t>
  </si>
  <si>
    <t>To</t>
  </si>
  <si>
    <t>Multiply by</t>
  </si>
  <si>
    <t>Kilograms (kg)</t>
  </si>
  <si>
    <t>Pounds (lbs)</t>
  </si>
  <si>
    <t>Metric tons</t>
  </si>
  <si>
    <t>Short tons</t>
  </si>
  <si>
    <t>Gallons (liquid, US)</t>
  </si>
  <si>
    <t>Liters (l)</t>
  </si>
  <si>
    <t>Barrels of Liquid Fuel (bbl)</t>
  </si>
  <si>
    <t>Feet (ft)</t>
  </si>
  <si>
    <t>Meters (m)</t>
  </si>
  <si>
    <t>Miles (mi)</t>
  </si>
  <si>
    <t>Kilometers (km)</t>
  </si>
  <si>
    <t>Acres</t>
  </si>
  <si>
    <t>Degrees Celsius (°C)</t>
  </si>
  <si>
    <t>Degrees Fahrenheit (°F)</t>
  </si>
  <si>
    <t>°C = (5/9) x (°F -32)</t>
  </si>
  <si>
    <t>°F = (9/5) x °C +32</t>
  </si>
  <si>
    <t>Kelvin (K)</t>
  </si>
  <si>
    <t>K = °C + 273.15</t>
  </si>
  <si>
    <t>Degrees Rankine (°R)</t>
  </si>
  <si>
    <t>Joules</t>
  </si>
  <si>
    <t>Btu</t>
  </si>
  <si>
    <t>MMBtu</t>
  </si>
  <si>
    <t>Pascals (Pa)</t>
  </si>
  <si>
    <t>Inches of Mercury (inHg)</t>
  </si>
  <si>
    <t>Pounds per square inch (psi)</t>
  </si>
  <si>
    <r>
      <t>4.53592 x 10</t>
    </r>
    <r>
      <rPr>
        <vertAlign val="superscript"/>
        <sz val="9"/>
        <color indexed="8"/>
        <rFont val="Arial"/>
        <family val="2"/>
      </rPr>
      <t>-4</t>
    </r>
  </si>
  <si>
    <r>
      <t>Cubic meters (m</t>
    </r>
    <r>
      <rPr>
        <vertAlign val="superscript"/>
        <sz val="9"/>
        <color indexed="8"/>
        <rFont val="Arial"/>
        <family val="2"/>
      </rPr>
      <t>3</t>
    </r>
    <r>
      <rPr>
        <sz val="9"/>
        <color indexed="8"/>
        <rFont val="Arial"/>
        <family val="2"/>
      </rPr>
      <t>)</t>
    </r>
  </si>
  <si>
    <r>
      <t>Cubic feet (ft</t>
    </r>
    <r>
      <rPr>
        <vertAlign val="superscript"/>
        <sz val="9"/>
        <color indexed="8"/>
        <rFont val="Arial"/>
        <family val="2"/>
      </rPr>
      <t>3</t>
    </r>
    <r>
      <rPr>
        <sz val="9"/>
        <color indexed="8"/>
        <rFont val="Arial"/>
        <family val="2"/>
      </rPr>
      <t>)</t>
    </r>
  </si>
  <si>
    <r>
      <t>Square feet (ft</t>
    </r>
    <r>
      <rPr>
        <vertAlign val="superscript"/>
        <sz val="9"/>
        <color indexed="8"/>
        <rFont val="Arial"/>
        <family val="2"/>
      </rPr>
      <t>2</t>
    </r>
    <r>
      <rPr>
        <sz val="9"/>
        <color indexed="8"/>
        <rFont val="Arial"/>
        <family val="2"/>
      </rPr>
      <t>)</t>
    </r>
  </si>
  <si>
    <r>
      <t>2.29568 x 10</t>
    </r>
    <r>
      <rPr>
        <vertAlign val="superscript"/>
        <sz val="9"/>
        <color indexed="8"/>
        <rFont val="Arial"/>
        <family val="2"/>
      </rPr>
      <t>-5</t>
    </r>
  </si>
  <si>
    <r>
      <t>Square meters (m</t>
    </r>
    <r>
      <rPr>
        <vertAlign val="superscript"/>
        <sz val="9"/>
        <color indexed="8"/>
        <rFont val="Arial"/>
        <family val="2"/>
      </rPr>
      <t>2</t>
    </r>
    <r>
      <rPr>
        <sz val="9"/>
        <color indexed="8"/>
        <rFont val="Arial"/>
        <family val="2"/>
      </rPr>
      <t>)</t>
    </r>
  </si>
  <si>
    <r>
      <t>2.47105 x  10</t>
    </r>
    <r>
      <rPr>
        <vertAlign val="superscript"/>
        <sz val="9"/>
        <color indexed="8"/>
        <rFont val="Arial"/>
        <family val="2"/>
      </rPr>
      <t>-4</t>
    </r>
  </si>
  <si>
    <r>
      <t>Square miles (mi</t>
    </r>
    <r>
      <rPr>
        <vertAlign val="superscript"/>
        <sz val="9"/>
        <color indexed="8"/>
        <rFont val="Arial"/>
        <family val="2"/>
      </rPr>
      <t>2</t>
    </r>
    <r>
      <rPr>
        <sz val="9"/>
        <color indexed="8"/>
        <rFont val="Arial"/>
        <family val="2"/>
      </rPr>
      <t>)</t>
    </r>
  </si>
  <si>
    <r>
      <t>Square kilometers (km</t>
    </r>
    <r>
      <rPr>
        <vertAlign val="superscript"/>
        <sz val="9"/>
        <color indexed="8"/>
        <rFont val="Arial"/>
        <family val="2"/>
      </rPr>
      <t>2</t>
    </r>
    <r>
      <rPr>
        <sz val="9"/>
        <color indexed="8"/>
        <rFont val="Arial"/>
        <family val="2"/>
      </rPr>
      <t>)</t>
    </r>
  </si>
  <si>
    <r>
      <t>9.47817 x 10</t>
    </r>
    <r>
      <rPr>
        <vertAlign val="superscript"/>
        <sz val="9"/>
        <color indexed="8"/>
        <rFont val="Arial"/>
        <family val="2"/>
      </rPr>
      <t>-4</t>
    </r>
  </si>
  <si>
    <r>
      <t>1 x 10</t>
    </r>
    <r>
      <rPr>
        <vertAlign val="superscript"/>
        <sz val="9"/>
        <color indexed="8"/>
        <rFont val="Arial"/>
        <family val="2"/>
      </rPr>
      <t>-6</t>
    </r>
  </si>
  <si>
    <r>
      <t>2.95334 x 10</t>
    </r>
    <r>
      <rPr>
        <vertAlign val="superscript"/>
        <sz val="9"/>
        <color indexed="8"/>
        <rFont val="Arial"/>
        <family val="2"/>
      </rPr>
      <t>-4</t>
    </r>
  </si>
  <si>
    <t>Unit of Measure Conversions</t>
  </si>
  <si>
    <t>All unit of measure conversions are from 40 CFR 98 Subpart A, Table A-2.</t>
  </si>
  <si>
    <t>Isobutane</t>
  </si>
  <si>
    <t>Ethylene</t>
  </si>
  <si>
    <t>EU ID:</t>
  </si>
  <si>
    <t>tons/hour</t>
  </si>
  <si>
    <t>tons</t>
  </si>
  <si>
    <t>MMBtu/ton</t>
  </si>
  <si>
    <t>Short tons (referred to in this tool as "tons")</t>
  </si>
  <si>
    <t>03/17/2011 mss</t>
  </si>
  <si>
    <t>Annual Throughput</t>
  </si>
  <si>
    <r>
      <t>CO</t>
    </r>
    <r>
      <rPr>
        <b/>
        <vertAlign val="subscript"/>
        <sz val="9"/>
        <color indexed="8"/>
        <rFont val="Arial"/>
        <family val="2"/>
      </rPr>
      <t>2</t>
    </r>
    <r>
      <rPr>
        <b/>
        <sz val="9"/>
        <color indexed="8"/>
        <rFont val="Arial"/>
        <family val="2"/>
      </rPr>
      <t>e (metric tons)</t>
    </r>
  </si>
  <si>
    <t>Wood and Wood Residuals 
(dry basis)</t>
  </si>
  <si>
    <t>Biodiesel (100%)</t>
  </si>
  <si>
    <t>Landfill Gas</t>
  </si>
  <si>
    <t>Other Biomass Gases</t>
  </si>
  <si>
    <t>Default High Heat Value (HHV)</t>
  </si>
  <si>
    <t>Coal Coke</t>
  </si>
  <si>
    <t xml:space="preserve">NA = No emission factor available in 40 CFR 98 Subpart C, Table C-2. </t>
  </si>
  <si>
    <r>
      <t xml:space="preserve">tons = short tons; </t>
    </r>
    <r>
      <rPr>
        <b/>
        <i/>
        <sz val="9"/>
        <color indexed="8"/>
        <rFont val="Arial"/>
        <family val="2"/>
      </rPr>
      <t>Updated on 01/31/2014 to update HHV and emission factors per 11/29/13 Federal Register Vol. 78 No. 230.</t>
    </r>
  </si>
  <si>
    <r>
      <t xml:space="preserve">03/17/2011 mss; </t>
    </r>
    <r>
      <rPr>
        <b/>
        <sz val="9"/>
        <color indexed="8"/>
        <rFont val="Arial"/>
        <family val="2"/>
      </rPr>
      <t>Updated on 11/17/2014 to correct HHVs for landfill gas and other biomass gases.</t>
    </r>
  </si>
  <si>
    <r>
      <t xml:space="preserve">03/17/2011 mss; </t>
    </r>
    <r>
      <rPr>
        <b/>
        <i/>
        <sz val="9"/>
        <color indexed="8"/>
        <rFont val="Arial"/>
        <family val="2"/>
      </rPr>
      <t>Updated on 11/17/2014 to correct HHVs for landfill gas and other biomass gases.</t>
    </r>
  </si>
  <si>
    <t>Instructions:  Enter the maximum hourly rated capacity of each fuel in the yellow box in the units of measure specified. Enter any hours per year operating limits in the green box.  If there is no operating limit, the tool defaults to 8760 hours/year.</t>
  </si>
  <si>
    <t xml:space="preserve">All Global Warming Potentials  (GWPs) used in the calculation formulas were updated on 03/22/2017 to use those from 40 CFR Part 98, Subpart A, Table A-1 as of 11/29/13. The updated GWPs were adopted into the Iowa Administrative Code as of 03/22/2017.  </t>
  </si>
  <si>
    <r>
      <t>This spreadsheet is intended to be a calculation assistance tool.  It may be used to calculate facility-wide or emission unit level GHG emissions. For more information on how to calculate greenhouse gas emissions see DNR's "</t>
    </r>
    <r>
      <rPr>
        <b/>
        <i/>
        <sz val="9"/>
        <color indexed="8"/>
        <rFont val="Arial"/>
        <family val="2"/>
      </rPr>
      <t>Estimation of Greenhouse Gases</t>
    </r>
    <r>
      <rPr>
        <b/>
        <sz val="9"/>
        <color indexed="8"/>
        <rFont val="Arial"/>
        <family val="2"/>
      </rPr>
      <t xml:space="preserve">" at </t>
    </r>
    <r>
      <rPr>
        <b/>
        <u/>
        <sz val="9"/>
        <color indexed="8"/>
        <rFont val="Arial"/>
        <family val="2"/>
      </rPr>
      <t>http://www.iowadnr.gov/Environmental-Protection/Air-Quality/Greenhouse-Gas-Emissions/GHG-Estimation-Tools</t>
    </r>
    <r>
      <rPr>
        <b/>
        <sz val="9"/>
        <color indexed="8"/>
        <rFont val="Arial"/>
        <family val="2"/>
      </rPr>
      <t>.  Facilities subject to the federal Greenhouse Gas Reporting Program (GHGRP) should use the tools provided in e-GGRT for GHGRP reporting.</t>
    </r>
  </si>
  <si>
    <t xml:space="preserve">Instructions:  Enter the annual throughput of each fuel allowed by your permit(s) in the yellow box in the units of measure specified. </t>
  </si>
  <si>
    <t xml:space="preserve">Instructions:  Enter the actual annual throughput of each fuel combusted in the yellow box in the units of measure specified. </t>
  </si>
  <si>
    <t>All emission factors are from 40 CFR 98 Subpart C, Tables C-1 and C-2 as of 11/29/13.</t>
  </si>
  <si>
    <r>
      <t xml:space="preserve">This spreadsheet is intended to be a calculation assistance tool.  It may be used to calculate facility-wide or emission unit level GHG emissions. For more information on how to calculate greenhouse gas emissions see DNR's "Estimation of Greenhouse Gases" at </t>
    </r>
    <r>
      <rPr>
        <b/>
        <u/>
        <sz val="9"/>
        <color indexed="8"/>
        <rFont val="Arial"/>
        <family val="2"/>
      </rPr>
      <t>http://www.iowadnr.gov/Environmental-Protection/Air-Quality/Greenhouse-Gas-Emissions/GHG-Estimation-Tools</t>
    </r>
    <r>
      <rPr>
        <b/>
        <sz val="9"/>
        <color indexed="8"/>
        <rFont val="Arial"/>
        <family val="2"/>
      </rPr>
      <t>.  Facilities subject to the federal Greenhouse Gas Reporting Program (GHGRP) should use the tools provided in e-GGRT for GHGRP reporting.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</si>
</sst>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5" formatCode="#,##0.0000"/>
    <numFmt numFmtId="166" formatCode="0.000"/>
    <numFmt numFmtId="167" formatCode="#,##0.000"/>
  </numFmts>
  <fonts count="33" x14ac:knownFonts="1">
    <font>
      <sz val="11"/>
      <color theme="1"/>
      <name val="Calibri"/>
      <family val="2"/>
      <scheme val="minor"/>
    </font>
    <font>
      <sz val="10"/>
      <name val="Arial"/>
    </font>
    <font>
      <sz val="9"/>
      <name val="Arial"/>
      <family val="2"/>
    </font>
    <font>
      <b/>
      <sz val="9"/>
      <name val="Arial"/>
      <family val="2"/>
    </font>
    <font>
      <b/>
      <sz val="9"/>
      <color indexed="8"/>
      <name val="Arial"/>
      <family val="2"/>
    </font>
    <font>
      <b/>
      <vertAlign val="subscript"/>
      <sz val="9"/>
      <name val="Arial"/>
      <family val="2"/>
    </font>
    <font>
      <b/>
      <vertAlign val="subscript"/>
      <sz val="9"/>
      <color indexed="8"/>
      <name val="Arial"/>
      <family val="2"/>
    </font>
    <font>
      <b/>
      <sz val="9"/>
      <color indexed="8"/>
      <name val="Arial"/>
      <family val="2"/>
    </font>
    <font>
      <b/>
      <sz val="16"/>
      <name val="Arial"/>
      <family val="2"/>
    </font>
    <font>
      <b/>
      <i/>
      <sz val="9"/>
      <color indexed="8"/>
      <name val="Arial"/>
      <family val="2"/>
    </font>
    <font>
      <b/>
      <u/>
      <sz val="9"/>
      <color indexed="8"/>
      <name val="Arial"/>
      <family val="2"/>
    </font>
    <font>
      <sz val="9"/>
      <color indexed="8"/>
      <name val="Arial"/>
      <family val="2"/>
    </font>
    <font>
      <vertAlign val="superscript"/>
      <sz val="9"/>
      <color indexed="8"/>
      <name val="Arial"/>
      <family val="2"/>
    </font>
    <font>
      <b/>
      <sz val="9"/>
      <color indexed="8"/>
      <name val="Arial"/>
      <family val="2"/>
    </font>
    <font>
      <b/>
      <vertAlign val="subscript"/>
      <sz val="9"/>
      <color indexed="8"/>
      <name val="Arial"/>
      <family val="2"/>
    </font>
    <font>
      <b/>
      <sz val="9"/>
      <color indexed="8"/>
      <name val="Arial"/>
      <family val="2"/>
    </font>
    <font>
      <b/>
      <i/>
      <sz val="9"/>
      <color indexed="8"/>
      <name val="Arial"/>
      <family val="2"/>
    </font>
    <font>
      <sz val="9"/>
      <color indexed="81"/>
      <name val="Tahoma"/>
      <family val="2"/>
    </font>
    <font>
      <b/>
      <sz val="9"/>
      <color indexed="81"/>
      <name val="Tahoma"/>
      <family val="2"/>
    </font>
    <font>
      <b/>
      <sz val="9"/>
      <color indexed="8"/>
      <name val="Arial"/>
      <family val="2"/>
    </font>
    <font>
      <b/>
      <u/>
      <sz val="9"/>
      <color indexed="8"/>
      <name val="Arial"/>
      <family val="2"/>
    </font>
    <font>
      <sz val="9"/>
      <color theme="1"/>
      <name val="Arial"/>
      <family val="2"/>
    </font>
    <font>
      <b/>
      <sz val="9"/>
      <color rgb="FF3333FF"/>
      <name val="Arial"/>
      <family val="2"/>
    </font>
    <font>
      <b/>
      <sz val="9"/>
      <color theme="1"/>
      <name val="Arial"/>
      <family val="2"/>
    </font>
    <font>
      <i/>
      <sz val="9"/>
      <color theme="1"/>
      <name val="Arial"/>
      <family val="2"/>
    </font>
    <font>
      <b/>
      <sz val="9"/>
      <color rgb="FF000000"/>
      <name val="Arial"/>
      <family val="2"/>
    </font>
    <font>
      <sz val="9"/>
      <color rgb="FF000000"/>
      <name val="Arial"/>
      <family val="2"/>
    </font>
    <font>
      <b/>
      <sz val="9"/>
      <color rgb="FF365F91"/>
      <name val="Arial"/>
      <family val="2"/>
    </font>
    <font>
      <b/>
      <i/>
      <sz val="9"/>
      <color rgb="FF0070C0"/>
      <name val="Arial"/>
      <family val="2"/>
    </font>
    <font>
      <b/>
      <sz val="9"/>
      <color rgb="FFC00000"/>
      <name val="Arial"/>
      <family val="2"/>
    </font>
    <font>
      <b/>
      <sz val="9"/>
      <color rgb="FFFF0000"/>
      <name val="Arial"/>
      <family val="2"/>
    </font>
    <font>
      <sz val="9"/>
      <color rgb="FFFF0000"/>
      <name val="Arial"/>
      <family val="2"/>
    </font>
    <font>
      <b/>
      <sz val="16"/>
      <color theme="1"/>
      <name val="Arial"/>
      <family val="2"/>
    </font>
  </fonts>
  <fills count="1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FFFFCC"/>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xf numFmtId="0" fontId="1" fillId="0" borderId="0"/>
  </cellStyleXfs>
  <cellXfs count="187">
    <xf numFmtId="0" fontId="0" fillId="0" borderId="0" xfId="0"/>
    <xf numFmtId="0" fontId="2" fillId="2" borderId="1" xfId="1" applyFont="1" applyFill="1" applyBorder="1" applyAlignment="1" applyProtection="1">
      <alignment horizontal="center"/>
    </xf>
    <xf numFmtId="0" fontId="2" fillId="0" borderId="1" xfId="1" applyFont="1" applyFill="1" applyBorder="1" applyAlignment="1" applyProtection="1">
      <alignment horizontal="center"/>
    </xf>
    <xf numFmtId="0" fontId="3" fillId="3" borderId="1" xfId="1" applyFont="1" applyFill="1" applyBorder="1" applyAlignment="1" applyProtection="1">
      <alignment horizontal="center"/>
    </xf>
    <xf numFmtId="4" fontId="2" fillId="2" borderId="1" xfId="1" applyNumberFormat="1" applyFont="1" applyFill="1" applyBorder="1" applyAlignment="1" applyProtection="1">
      <alignment horizontal="center"/>
    </xf>
    <xf numFmtId="4" fontId="3" fillId="3" borderId="1" xfId="1" applyNumberFormat="1" applyFont="1" applyFill="1" applyBorder="1" applyAlignment="1" applyProtection="1">
      <alignment horizontal="center"/>
    </xf>
    <xf numFmtId="0" fontId="3" fillId="3" borderId="1" xfId="1" applyFont="1" applyFill="1" applyBorder="1" applyAlignment="1" applyProtection="1">
      <alignment horizontal="center" vertical="center" wrapText="1"/>
    </xf>
    <xf numFmtId="4" fontId="3" fillId="3" borderId="1" xfId="1" applyNumberFormat="1" applyFont="1" applyFill="1" applyBorder="1" applyAlignment="1" applyProtection="1">
      <alignment horizontal="center" vertical="center" wrapText="1"/>
    </xf>
    <xf numFmtId="0" fontId="3" fillId="3" borderId="1" xfId="1" applyFont="1" applyFill="1" applyBorder="1" applyAlignment="1" applyProtection="1">
      <alignment horizontal="center" vertical="center"/>
    </xf>
    <xf numFmtId="4" fontId="3" fillId="3" borderId="1" xfId="1" applyNumberFormat="1" applyFont="1" applyFill="1" applyBorder="1" applyAlignment="1" applyProtection="1">
      <alignment horizontal="center" vertical="center"/>
    </xf>
    <xf numFmtId="0" fontId="21" fillId="0" borderId="0" xfId="0" applyFont="1" applyProtection="1"/>
    <xf numFmtId="0" fontId="22" fillId="0" borderId="0" xfId="0" applyFont="1" applyBorder="1" applyAlignment="1" applyProtection="1">
      <alignment vertical="center" wrapText="1"/>
    </xf>
    <xf numFmtId="0" fontId="23" fillId="0" borderId="2" xfId="0" applyFont="1" applyBorder="1" applyProtection="1"/>
    <xf numFmtId="0" fontId="23" fillId="0" borderId="3" xfId="0" applyFont="1" applyBorder="1" applyProtection="1"/>
    <xf numFmtId="0" fontId="21" fillId="0" borderId="0" xfId="0" applyFont="1" applyFill="1" applyBorder="1" applyAlignment="1" applyProtection="1">
      <alignment horizontal="left"/>
    </xf>
    <xf numFmtId="0" fontId="21" fillId="0" borderId="0" xfId="0" applyFont="1" applyAlignment="1" applyProtection="1">
      <alignment wrapText="1"/>
    </xf>
    <xf numFmtId="0" fontId="23" fillId="0" borderId="0" xfId="0" applyFont="1" applyProtection="1"/>
    <xf numFmtId="0" fontId="23" fillId="0" borderId="0" xfId="0" applyFont="1" applyAlignment="1" applyProtection="1">
      <alignment vertical="center" wrapText="1"/>
    </xf>
    <xf numFmtId="0" fontId="23" fillId="0" borderId="0" xfId="0" applyFont="1" applyAlignment="1" applyProtection="1">
      <alignment vertical="center"/>
    </xf>
    <xf numFmtId="0" fontId="24" fillId="0" borderId="0" xfId="1" applyFont="1" applyFill="1" applyAlignment="1" applyProtection="1"/>
    <xf numFmtId="165" fontId="23" fillId="0" borderId="0" xfId="1" applyNumberFormat="1" applyFont="1" applyFill="1" applyBorder="1" applyAlignment="1" applyProtection="1">
      <alignment horizontal="center"/>
    </xf>
    <xf numFmtId="0" fontId="21" fillId="0" borderId="0" xfId="0" applyFont="1" applyFill="1" applyProtection="1"/>
    <xf numFmtId="0" fontId="24" fillId="0" borderId="0" xfId="1" applyFont="1" applyFill="1" applyProtection="1"/>
    <xf numFmtId="0" fontId="24" fillId="0" borderId="0" xfId="1" applyFont="1" applyFill="1" applyAlignment="1" applyProtection="1">
      <alignment horizontal="center"/>
    </xf>
    <xf numFmtId="0" fontId="21" fillId="0" borderId="0" xfId="1" applyFont="1" applyFill="1" applyProtection="1"/>
    <xf numFmtId="0" fontId="21" fillId="0" borderId="0" xfId="1" applyFont="1" applyFill="1" applyAlignment="1" applyProtection="1">
      <alignment horizontal="center"/>
    </xf>
    <xf numFmtId="0" fontId="21" fillId="0" borderId="0" xfId="1" applyFont="1" applyFill="1" applyAlignment="1" applyProtection="1">
      <alignment horizontal="right"/>
    </xf>
    <xf numFmtId="0" fontId="21" fillId="0" borderId="0" xfId="0" applyFont="1" applyFill="1" applyAlignment="1" applyProtection="1">
      <alignment horizontal="center"/>
    </xf>
    <xf numFmtId="0" fontId="21" fillId="0" borderId="0" xfId="0" applyFont="1" applyAlignment="1" applyProtection="1">
      <alignment horizontal="center"/>
    </xf>
    <xf numFmtId="0" fontId="21" fillId="0" borderId="0" xfId="0" applyFont="1" applyFill="1" applyBorder="1" applyProtection="1"/>
    <xf numFmtId="0" fontId="21" fillId="0" borderId="0" xfId="0" applyFont="1" applyAlignment="1" applyProtection="1">
      <alignment horizontal="right"/>
    </xf>
    <xf numFmtId="0" fontId="25" fillId="4" borderId="2" xfId="0" applyFont="1" applyFill="1" applyBorder="1" applyAlignment="1" applyProtection="1">
      <alignment vertical="top" wrapText="1"/>
    </xf>
    <xf numFmtId="0" fontId="25" fillId="4" borderId="4" xfId="0" applyFont="1" applyFill="1" applyBorder="1" applyAlignment="1" applyProtection="1">
      <alignment vertical="top" wrapText="1"/>
    </xf>
    <xf numFmtId="0" fontId="25" fillId="4" borderId="5" xfId="0" applyFont="1" applyFill="1" applyBorder="1" applyAlignment="1" applyProtection="1">
      <alignment horizontal="right" vertical="top" wrapText="1"/>
    </xf>
    <xf numFmtId="0" fontId="26" fillId="0" borderId="3" xfId="0" applyFont="1" applyBorder="1" applyAlignment="1" applyProtection="1">
      <alignment vertical="top" wrapText="1"/>
    </xf>
    <xf numFmtId="0" fontId="26" fillId="0" borderId="1" xfId="0" applyFont="1" applyBorder="1" applyAlignment="1" applyProtection="1">
      <alignment vertical="top" wrapText="1"/>
    </xf>
    <xf numFmtId="0" fontId="26" fillId="0" borderId="6" xfId="0" applyFont="1" applyBorder="1" applyAlignment="1" applyProtection="1">
      <alignment horizontal="right" vertical="top" wrapText="1"/>
    </xf>
    <xf numFmtId="3" fontId="26" fillId="0" borderId="6" xfId="0" applyNumberFormat="1" applyFont="1" applyBorder="1" applyAlignment="1" applyProtection="1">
      <alignment horizontal="right" vertical="top" wrapText="1"/>
    </xf>
    <xf numFmtId="0" fontId="26" fillId="0" borderId="7" xfId="0" applyFont="1" applyBorder="1" applyAlignment="1" applyProtection="1">
      <alignment vertical="top" wrapText="1"/>
    </xf>
    <xf numFmtId="0" fontId="26" fillId="0" borderId="8" xfId="0" applyFont="1" applyBorder="1" applyAlignment="1" applyProtection="1">
      <alignment vertical="top" wrapText="1"/>
    </xf>
    <xf numFmtId="0" fontId="26" fillId="0" borderId="9" xfId="0" applyFont="1" applyBorder="1" applyAlignment="1" applyProtection="1">
      <alignment horizontal="right" vertical="top" wrapText="1"/>
    </xf>
    <xf numFmtId="0" fontId="27" fillId="0" borderId="0" xfId="0" applyFont="1" applyProtection="1"/>
    <xf numFmtId="0" fontId="23" fillId="0" borderId="7" xfId="0" applyFont="1" applyBorder="1" applyProtection="1"/>
    <xf numFmtId="0" fontId="3" fillId="3" borderId="10" xfId="1" applyFont="1" applyFill="1" applyBorder="1" applyAlignment="1" applyProtection="1">
      <alignment horizontal="center"/>
    </xf>
    <xf numFmtId="0" fontId="3" fillId="3" borderId="11" xfId="1" applyFont="1" applyFill="1" applyBorder="1" applyAlignment="1" applyProtection="1">
      <alignment horizontal="center"/>
    </xf>
    <xf numFmtId="0" fontId="3" fillId="3" borderId="3" xfId="1" applyFont="1" applyFill="1" applyBorder="1" applyAlignment="1" applyProtection="1">
      <alignment horizontal="center"/>
    </xf>
    <xf numFmtId="0" fontId="3" fillId="3" borderId="6" xfId="1" applyFont="1" applyFill="1" applyBorder="1" applyAlignment="1" applyProtection="1">
      <alignment horizontal="center"/>
    </xf>
    <xf numFmtId="0" fontId="2" fillId="2" borderId="3" xfId="1" applyFont="1" applyFill="1" applyBorder="1" applyAlignment="1" applyProtection="1">
      <alignment horizontal="center"/>
    </xf>
    <xf numFmtId="0" fontId="2" fillId="2" borderId="6" xfId="1" applyFont="1" applyFill="1" applyBorder="1" applyAlignment="1" applyProtection="1">
      <alignment horizontal="center"/>
    </xf>
    <xf numFmtId="0" fontId="2" fillId="0" borderId="3" xfId="1" applyFont="1" applyFill="1" applyBorder="1" applyAlignment="1" applyProtection="1">
      <alignment horizontal="center"/>
    </xf>
    <xf numFmtId="0" fontId="3" fillId="3" borderId="3" xfId="1" applyFont="1" applyFill="1" applyBorder="1" applyAlignment="1" applyProtection="1">
      <alignment horizontal="center" vertical="center" wrapText="1"/>
    </xf>
    <xf numFmtId="0" fontId="3" fillId="3" borderId="6" xfId="1" applyFont="1" applyFill="1" applyBorder="1" applyAlignment="1" applyProtection="1">
      <alignment horizontal="center" vertical="center" wrapText="1"/>
    </xf>
    <xf numFmtId="0" fontId="2" fillId="0" borderId="6" xfId="1" applyFont="1" applyFill="1" applyBorder="1" applyAlignment="1" applyProtection="1">
      <alignment horizontal="center"/>
    </xf>
    <xf numFmtId="2" fontId="2" fillId="2" borderId="3" xfId="1" applyNumberFormat="1" applyFont="1" applyFill="1" applyBorder="1" applyAlignment="1" applyProtection="1">
      <alignment horizontal="center"/>
    </xf>
    <xf numFmtId="0" fontId="3" fillId="3" borderId="3" xfId="1" applyFont="1" applyFill="1" applyBorder="1" applyAlignment="1" applyProtection="1">
      <alignment horizontal="center" vertical="center"/>
    </xf>
    <xf numFmtId="0" fontId="3" fillId="3" borderId="6" xfId="1" applyFont="1" applyFill="1" applyBorder="1" applyAlignment="1" applyProtection="1">
      <alignment horizontal="center" vertical="center"/>
    </xf>
    <xf numFmtId="0" fontId="2" fillId="2" borderId="7" xfId="1" applyFont="1" applyFill="1" applyBorder="1" applyAlignment="1" applyProtection="1">
      <alignment horizontal="center"/>
    </xf>
    <xf numFmtId="0" fontId="2" fillId="2" borderId="8" xfId="1" applyFont="1" applyFill="1" applyBorder="1" applyAlignment="1" applyProtection="1">
      <alignment horizontal="center"/>
    </xf>
    <xf numFmtId="0" fontId="2" fillId="2" borderId="9" xfId="1" applyFont="1" applyFill="1" applyBorder="1" applyAlignment="1" applyProtection="1">
      <alignment horizontal="center"/>
    </xf>
    <xf numFmtId="0" fontId="23" fillId="3" borderId="6" xfId="0" applyFont="1" applyFill="1" applyBorder="1" applyAlignment="1" applyProtection="1">
      <alignment horizontal="center"/>
    </xf>
    <xf numFmtId="4" fontId="2" fillId="2" borderId="3" xfId="1" applyNumberFormat="1" applyFont="1" applyFill="1" applyBorder="1" applyAlignment="1" applyProtection="1">
      <alignment horizontal="center"/>
    </xf>
    <xf numFmtId="4" fontId="21" fillId="0" borderId="6" xfId="0" applyNumberFormat="1" applyFont="1" applyBorder="1" applyAlignment="1" applyProtection="1">
      <alignment horizontal="center"/>
    </xf>
    <xf numFmtId="4" fontId="3" fillId="3" borderId="3" xfId="1" applyNumberFormat="1" applyFont="1" applyFill="1" applyBorder="1" applyAlignment="1" applyProtection="1">
      <alignment horizontal="center" vertical="center" wrapText="1"/>
    </xf>
    <xf numFmtId="4" fontId="23" fillId="3" borderId="6" xfId="0" applyNumberFormat="1" applyFont="1" applyFill="1" applyBorder="1" applyAlignment="1" applyProtection="1">
      <alignment horizontal="center" vertical="center" wrapText="1"/>
    </xf>
    <xf numFmtId="4" fontId="3" fillId="3" borderId="3" xfId="1" applyNumberFormat="1" applyFont="1" applyFill="1" applyBorder="1" applyAlignment="1" applyProtection="1">
      <alignment horizontal="center"/>
    </xf>
    <xf numFmtId="4" fontId="23" fillId="3" borderId="6" xfId="0" applyNumberFormat="1" applyFont="1" applyFill="1" applyBorder="1" applyAlignment="1" applyProtection="1">
      <alignment horizontal="center"/>
    </xf>
    <xf numFmtId="4" fontId="3" fillId="3" borderId="3" xfId="1" applyNumberFormat="1" applyFont="1" applyFill="1" applyBorder="1" applyAlignment="1" applyProtection="1">
      <alignment horizontal="center" vertical="center"/>
    </xf>
    <xf numFmtId="4" fontId="23" fillId="3" borderId="6" xfId="0" applyNumberFormat="1" applyFont="1" applyFill="1" applyBorder="1" applyAlignment="1" applyProtection="1">
      <alignment horizontal="center" vertical="center"/>
    </xf>
    <xf numFmtId="4" fontId="2" fillId="2" borderId="7" xfId="1" applyNumberFormat="1" applyFont="1" applyFill="1" applyBorder="1" applyAlignment="1" applyProtection="1">
      <alignment horizontal="center"/>
    </xf>
    <xf numFmtId="4" fontId="2" fillId="2" borderId="8" xfId="1" applyNumberFormat="1" applyFont="1" applyFill="1" applyBorder="1" applyAlignment="1" applyProtection="1">
      <alignment horizontal="center"/>
    </xf>
    <xf numFmtId="0" fontId="3" fillId="5" borderId="12" xfId="1" applyFont="1" applyFill="1" applyBorder="1" applyAlignment="1" applyProtection="1">
      <alignment horizontal="center" wrapText="1"/>
    </xf>
    <xf numFmtId="0" fontId="3" fillId="3" borderId="13" xfId="1" applyFont="1" applyFill="1" applyBorder="1" applyAlignment="1" applyProtection="1">
      <alignment horizontal="center"/>
    </xf>
    <xf numFmtId="0" fontId="2" fillId="2" borderId="13" xfId="1" applyFont="1" applyFill="1" applyBorder="1" applyAlignment="1" applyProtection="1">
      <alignment horizontal="center"/>
    </xf>
    <xf numFmtId="2" fontId="2" fillId="2" borderId="13" xfId="1" applyNumberFormat="1" applyFont="1" applyFill="1" applyBorder="1" applyAlignment="1" applyProtection="1">
      <alignment horizontal="center"/>
    </xf>
    <xf numFmtId="0" fontId="3" fillId="3" borderId="13" xfId="1" applyFont="1" applyFill="1" applyBorder="1" applyAlignment="1" applyProtection="1">
      <alignment horizontal="center" vertical="center" wrapText="1"/>
    </xf>
    <xf numFmtId="0" fontId="23" fillId="3" borderId="14" xfId="0" applyFont="1" applyFill="1" applyBorder="1" applyAlignment="1" applyProtection="1">
      <alignment horizontal="center"/>
    </xf>
    <xf numFmtId="167" fontId="2" fillId="2" borderId="13" xfId="1" applyNumberFormat="1" applyFont="1" applyFill="1" applyBorder="1" applyAlignment="1" applyProtection="1">
      <alignment horizontal="center"/>
    </xf>
    <xf numFmtId="0" fontId="2" fillId="0" borderId="13" xfId="1" applyFont="1" applyFill="1" applyBorder="1" applyAlignment="1" applyProtection="1">
      <alignment horizontal="center"/>
    </xf>
    <xf numFmtId="4" fontId="2" fillId="2" borderId="13" xfId="1" applyNumberFormat="1" applyFont="1" applyFill="1" applyBorder="1" applyAlignment="1" applyProtection="1">
      <alignment horizontal="center"/>
    </xf>
    <xf numFmtId="0" fontId="3" fillId="3" borderId="13" xfId="1" applyFont="1" applyFill="1" applyBorder="1" applyAlignment="1" applyProtection="1">
      <alignment horizontal="center" vertical="center"/>
    </xf>
    <xf numFmtId="166" fontId="2" fillId="2" borderId="13" xfId="1" applyNumberFormat="1" applyFont="1" applyFill="1" applyBorder="1" applyAlignment="1" applyProtection="1">
      <alignment horizontal="center"/>
    </xf>
    <xf numFmtId="166" fontId="2" fillId="2" borderId="15" xfId="1" applyNumberFormat="1" applyFont="1" applyFill="1" applyBorder="1" applyAlignment="1" applyProtection="1">
      <alignment horizontal="center"/>
    </xf>
    <xf numFmtId="0" fontId="2" fillId="6" borderId="13" xfId="1" applyFont="1" applyFill="1" applyBorder="1" applyAlignment="1" applyProtection="1">
      <alignment horizontal="center"/>
      <protection locked="0"/>
    </xf>
    <xf numFmtId="0" fontId="2" fillId="6" borderId="15" xfId="1" applyFont="1" applyFill="1" applyBorder="1" applyAlignment="1" applyProtection="1">
      <alignment horizontal="center"/>
      <protection locked="0"/>
    </xf>
    <xf numFmtId="0" fontId="3" fillId="3" borderId="14" xfId="1" applyFont="1" applyFill="1" applyBorder="1" applyAlignment="1" applyProtection="1">
      <alignment horizontal="center"/>
    </xf>
    <xf numFmtId="0" fontId="3" fillId="5" borderId="12" xfId="1" applyFont="1" applyFill="1" applyBorder="1" applyAlignment="1" applyProtection="1">
      <alignment wrapText="1"/>
    </xf>
    <xf numFmtId="0" fontId="3" fillId="3" borderId="13" xfId="1" applyFont="1" applyFill="1" applyBorder="1" applyProtection="1"/>
    <xf numFmtId="0" fontId="2" fillId="2" borderId="13" xfId="1" applyFont="1" applyFill="1" applyBorder="1" applyProtection="1"/>
    <xf numFmtId="0" fontId="3" fillId="3" borderId="13" xfId="1" applyFont="1" applyFill="1" applyBorder="1" applyAlignment="1" applyProtection="1">
      <alignment vertical="center" wrapText="1"/>
    </xf>
    <xf numFmtId="0" fontId="3" fillId="3" borderId="13" xfId="1" applyFont="1" applyFill="1" applyBorder="1" applyAlignment="1" applyProtection="1">
      <alignment vertical="center"/>
    </xf>
    <xf numFmtId="0" fontId="2" fillId="2" borderId="15" xfId="1" applyFont="1" applyFill="1" applyBorder="1" applyProtection="1"/>
    <xf numFmtId="4" fontId="3" fillId="7" borderId="16" xfId="1" applyNumberFormat="1" applyFont="1" applyFill="1" applyBorder="1" applyAlignment="1" applyProtection="1">
      <alignment horizontal="center"/>
    </xf>
    <xf numFmtId="4" fontId="3" fillId="7" borderId="17" xfId="1" applyNumberFormat="1" applyFont="1" applyFill="1" applyBorder="1" applyAlignment="1" applyProtection="1">
      <alignment horizontal="center"/>
    </xf>
    <xf numFmtId="0" fontId="23" fillId="0" borderId="1" xfId="0" applyFont="1" applyBorder="1" applyAlignment="1" applyProtection="1">
      <protection locked="0"/>
    </xf>
    <xf numFmtId="0" fontId="21" fillId="0" borderId="6" xfId="0" applyFont="1" applyBorder="1" applyAlignment="1" applyProtection="1">
      <protection locked="0"/>
    </xf>
    <xf numFmtId="0" fontId="23" fillId="3" borderId="0" xfId="0" applyFont="1" applyFill="1" applyBorder="1" applyAlignment="1" applyProtection="1">
      <alignment horizontal="center"/>
    </xf>
    <xf numFmtId="0" fontId="3" fillId="5" borderId="18" xfId="1" applyFont="1" applyFill="1" applyBorder="1" applyAlignment="1" applyProtection="1">
      <alignment wrapText="1"/>
    </xf>
    <xf numFmtId="0" fontId="3" fillId="3" borderId="19" xfId="1" applyFont="1" applyFill="1" applyBorder="1" applyProtection="1"/>
    <xf numFmtId="0" fontId="3" fillId="5" borderId="20" xfId="1" applyFont="1" applyFill="1" applyBorder="1" applyAlignment="1" applyProtection="1">
      <alignment horizontal="center" wrapText="1"/>
    </xf>
    <xf numFmtId="0" fontId="3" fillId="3" borderId="21" xfId="1" applyFont="1" applyFill="1" applyBorder="1" applyAlignment="1" applyProtection="1">
      <alignment horizontal="center"/>
    </xf>
    <xf numFmtId="0" fontId="2" fillId="2" borderId="21" xfId="1" applyFont="1" applyFill="1" applyBorder="1" applyAlignment="1" applyProtection="1">
      <alignment horizontal="center"/>
    </xf>
    <xf numFmtId="2" fontId="2" fillId="2" borderId="21" xfId="1" applyNumberFormat="1" applyFont="1" applyFill="1" applyBorder="1" applyAlignment="1" applyProtection="1">
      <alignment horizontal="center"/>
    </xf>
    <xf numFmtId="0" fontId="3" fillId="3" borderId="21" xfId="1" applyFont="1" applyFill="1" applyBorder="1" applyAlignment="1" applyProtection="1">
      <alignment horizontal="center" vertical="center" wrapText="1"/>
    </xf>
    <xf numFmtId="4" fontId="2" fillId="8" borderId="13" xfId="1" applyNumberFormat="1" applyFont="1" applyFill="1" applyBorder="1" applyAlignment="1" applyProtection="1">
      <alignment horizontal="center"/>
      <protection locked="0"/>
    </xf>
    <xf numFmtId="4" fontId="2" fillId="8" borderId="15" xfId="1" applyNumberFormat="1" applyFont="1" applyFill="1" applyBorder="1" applyAlignment="1" applyProtection="1">
      <alignment horizontal="center"/>
      <protection locked="0"/>
    </xf>
    <xf numFmtId="4" fontId="3" fillId="3" borderId="13" xfId="1" applyNumberFormat="1" applyFont="1" applyFill="1" applyBorder="1" applyAlignment="1" applyProtection="1">
      <alignment horizontal="center" vertical="center" wrapText="1"/>
    </xf>
    <xf numFmtId="4" fontId="3" fillId="3" borderId="14" xfId="1" applyNumberFormat="1" applyFont="1" applyFill="1" applyBorder="1" applyAlignment="1" applyProtection="1">
      <alignment horizontal="center"/>
    </xf>
    <xf numFmtId="4" fontId="3" fillId="3" borderId="13" xfId="1" applyNumberFormat="1" applyFont="1" applyFill="1" applyBorder="1" applyAlignment="1" applyProtection="1">
      <alignment horizontal="center"/>
    </xf>
    <xf numFmtId="4" fontId="3" fillId="3" borderId="22" xfId="1" applyNumberFormat="1" applyFont="1" applyFill="1" applyBorder="1" applyAlignment="1" applyProtection="1">
      <alignment horizontal="center"/>
    </xf>
    <xf numFmtId="4" fontId="2" fillId="8" borderId="22" xfId="1" applyNumberFormat="1" applyFont="1" applyFill="1" applyBorder="1" applyAlignment="1" applyProtection="1">
      <alignment horizontal="center"/>
      <protection locked="0"/>
    </xf>
    <xf numFmtId="4" fontId="3" fillId="3" borderId="22" xfId="1" applyNumberFormat="1" applyFont="1" applyFill="1" applyBorder="1" applyAlignment="1" applyProtection="1">
      <alignment horizontal="center" vertical="center" wrapText="1"/>
    </xf>
    <xf numFmtId="4" fontId="3" fillId="3" borderId="23" xfId="1" applyNumberFormat="1" applyFont="1" applyFill="1" applyBorder="1" applyAlignment="1" applyProtection="1">
      <alignment horizontal="center"/>
    </xf>
    <xf numFmtId="4" fontId="2" fillId="8" borderId="24" xfId="1" applyNumberFormat="1" applyFont="1" applyFill="1" applyBorder="1" applyAlignment="1" applyProtection="1">
      <alignment horizontal="center"/>
      <protection locked="0"/>
    </xf>
    <xf numFmtId="0" fontId="24" fillId="0" borderId="0" xfId="1" applyFont="1" applyFill="1" applyAlignment="1" applyProtection="1">
      <alignment horizontal="left"/>
    </xf>
    <xf numFmtId="0" fontId="23" fillId="3" borderId="1" xfId="0" applyFont="1" applyFill="1" applyBorder="1" applyAlignment="1" applyProtection="1">
      <alignment horizontal="center"/>
    </xf>
    <xf numFmtId="4" fontId="21" fillId="0" borderId="1" xfId="0" applyNumberFormat="1" applyFont="1" applyBorder="1" applyAlignment="1" applyProtection="1">
      <alignment horizontal="center"/>
    </xf>
    <xf numFmtId="4" fontId="23" fillId="3" borderId="1" xfId="0" applyNumberFormat="1" applyFont="1" applyFill="1" applyBorder="1" applyAlignment="1" applyProtection="1">
      <alignment horizontal="center" vertical="center" wrapText="1"/>
    </xf>
    <xf numFmtId="4" fontId="23" fillId="3" borderId="1" xfId="0" applyNumberFormat="1" applyFont="1" applyFill="1" applyBorder="1" applyAlignment="1" applyProtection="1">
      <alignment horizontal="center"/>
    </xf>
    <xf numFmtId="4" fontId="23" fillId="3" borderId="1" xfId="0" applyNumberFormat="1" applyFont="1" applyFill="1" applyBorder="1" applyAlignment="1" applyProtection="1">
      <alignment horizontal="center" vertical="center"/>
    </xf>
    <xf numFmtId="4" fontId="3" fillId="7" borderId="25" xfId="1" applyNumberFormat="1" applyFont="1" applyFill="1" applyBorder="1" applyAlignment="1" applyProtection="1">
      <alignment horizontal="center"/>
    </xf>
    <xf numFmtId="4" fontId="3" fillId="7" borderId="26" xfId="1" applyNumberFormat="1" applyFont="1" applyFill="1" applyBorder="1" applyAlignment="1" applyProtection="1">
      <alignment horizontal="center"/>
    </xf>
    <xf numFmtId="4" fontId="21" fillId="0" borderId="8" xfId="0" applyNumberFormat="1" applyFont="1" applyBorder="1" applyAlignment="1" applyProtection="1">
      <alignment horizontal="center"/>
    </xf>
    <xf numFmtId="0" fontId="23" fillId="3" borderId="6" xfId="0" applyFont="1" applyFill="1" applyBorder="1" applyAlignment="1" applyProtection="1">
      <alignment horizontal="center" vertical="center" wrapText="1"/>
    </xf>
    <xf numFmtId="2" fontId="21" fillId="0" borderId="6" xfId="0" applyNumberFormat="1" applyFont="1" applyBorder="1" applyAlignment="1" applyProtection="1">
      <alignment horizontal="center"/>
    </xf>
    <xf numFmtId="2" fontId="21" fillId="0" borderId="9" xfId="0" applyNumberFormat="1" applyFont="1" applyBorder="1" applyAlignment="1" applyProtection="1">
      <alignment horizontal="center"/>
    </xf>
    <xf numFmtId="4" fontId="23" fillId="7" borderId="27" xfId="1" applyNumberFormat="1" applyFont="1" applyFill="1" applyBorder="1" applyAlignment="1" applyProtection="1">
      <alignment horizontal="center"/>
    </xf>
    <xf numFmtId="4" fontId="23" fillId="5" borderId="28" xfId="1" applyNumberFormat="1" applyFont="1" applyFill="1" applyBorder="1" applyAlignment="1" applyProtection="1">
      <alignment horizontal="center" wrapText="1"/>
    </xf>
    <xf numFmtId="0" fontId="28" fillId="0" borderId="0" xfId="0" applyFont="1" applyFill="1" applyProtection="1"/>
    <xf numFmtId="4" fontId="2" fillId="8" borderId="13" xfId="1" applyNumberFormat="1" applyFont="1" applyFill="1" applyBorder="1" applyAlignment="1" applyProtection="1">
      <alignment horizontal="center" vertical="center" wrapText="1"/>
      <protection locked="0"/>
    </xf>
    <xf numFmtId="0" fontId="2" fillId="6" borderId="13" xfId="1" applyFont="1" applyFill="1" applyBorder="1" applyAlignment="1" applyProtection="1">
      <alignment horizontal="center" vertical="center" wrapText="1"/>
      <protection locked="0"/>
    </xf>
    <xf numFmtId="0" fontId="2" fillId="2" borderId="3" xfId="1" applyFont="1" applyFill="1" applyBorder="1" applyAlignment="1" applyProtection="1">
      <alignment horizontal="center" vertical="center" wrapText="1"/>
    </xf>
    <xf numFmtId="4" fontId="2" fillId="2" borderId="3" xfId="1" applyNumberFormat="1" applyFont="1" applyFill="1" applyBorder="1" applyAlignment="1" applyProtection="1">
      <alignment horizontal="center" vertical="center" wrapText="1"/>
    </xf>
    <xf numFmtId="4" fontId="2" fillId="2" borderId="1" xfId="1" applyNumberFormat="1" applyFont="1" applyFill="1" applyBorder="1" applyAlignment="1" applyProtection="1">
      <alignment horizontal="center" vertical="center" wrapText="1"/>
    </xf>
    <xf numFmtId="0" fontId="21" fillId="0" borderId="0" xfId="0" applyFont="1" applyAlignment="1" applyProtection="1">
      <alignment vertical="center" wrapText="1"/>
    </xf>
    <xf numFmtId="4" fontId="2" fillId="2" borderId="3" xfId="1" applyNumberFormat="1" applyFont="1" applyFill="1" applyBorder="1" applyAlignment="1" applyProtection="1">
      <alignment horizontal="center" vertical="center"/>
    </xf>
    <xf numFmtId="4" fontId="2" fillId="2" borderId="1" xfId="1" applyNumberFormat="1" applyFont="1" applyFill="1" applyBorder="1" applyAlignment="1" applyProtection="1">
      <alignment horizontal="center" vertical="center"/>
    </xf>
    <xf numFmtId="4" fontId="21" fillId="0" borderId="6" xfId="0" applyNumberFormat="1" applyFont="1" applyBorder="1" applyAlignment="1" applyProtection="1">
      <alignment horizontal="center" vertical="center"/>
    </xf>
    <xf numFmtId="2" fontId="21" fillId="0" borderId="6" xfId="0" applyNumberFormat="1" applyFont="1" applyBorder="1" applyAlignment="1" applyProtection="1">
      <alignment horizontal="center" vertical="center"/>
    </xf>
    <xf numFmtId="0" fontId="21" fillId="2" borderId="13" xfId="1" applyFont="1" applyFill="1" applyBorder="1" applyProtection="1"/>
    <xf numFmtId="4" fontId="21" fillId="8" borderId="13" xfId="1" applyNumberFormat="1" applyFont="1" applyFill="1" applyBorder="1" applyAlignment="1" applyProtection="1">
      <alignment horizontal="center"/>
      <protection locked="0"/>
    </xf>
    <xf numFmtId="0" fontId="21" fillId="6" borderId="13" xfId="1" applyFont="1" applyFill="1" applyBorder="1" applyAlignment="1" applyProtection="1">
      <alignment horizontal="center"/>
      <protection locked="0"/>
    </xf>
    <xf numFmtId="0" fontId="24" fillId="0" borderId="29" xfId="1" applyFont="1" applyFill="1" applyBorder="1" applyAlignment="1" applyProtection="1"/>
    <xf numFmtId="2" fontId="2" fillId="9" borderId="3" xfId="1" applyNumberFormat="1" applyFont="1" applyFill="1" applyBorder="1" applyAlignment="1" applyProtection="1">
      <alignment horizontal="center"/>
    </xf>
    <xf numFmtId="0" fontId="2" fillId="9" borderId="3" xfId="1" applyFont="1" applyFill="1" applyBorder="1" applyAlignment="1" applyProtection="1">
      <alignment horizontal="center"/>
    </xf>
    <xf numFmtId="0" fontId="21" fillId="0" borderId="3" xfId="1" applyFont="1" applyFill="1" applyBorder="1" applyAlignment="1" applyProtection="1">
      <alignment horizontal="center"/>
    </xf>
    <xf numFmtId="167" fontId="2" fillId="0" borderId="13" xfId="1" applyNumberFormat="1" applyFont="1" applyFill="1" applyBorder="1" applyAlignment="1" applyProtection="1">
      <alignment horizontal="center"/>
    </xf>
    <xf numFmtId="167" fontId="21" fillId="0" borderId="13" xfId="1" applyNumberFormat="1" applyFont="1" applyFill="1" applyBorder="1" applyAlignment="1" applyProtection="1">
      <alignment horizontal="center"/>
    </xf>
    <xf numFmtId="2" fontId="2" fillId="0" borderId="3" xfId="1" applyNumberFormat="1" applyFont="1" applyFill="1" applyBorder="1" applyAlignment="1" applyProtection="1">
      <alignment horizontal="center"/>
    </xf>
    <xf numFmtId="2" fontId="2" fillId="0" borderId="13" xfId="1" applyNumberFormat="1" applyFont="1" applyFill="1" applyBorder="1" applyAlignment="1" applyProtection="1">
      <alignment horizontal="center"/>
    </xf>
    <xf numFmtId="0" fontId="21" fillId="0" borderId="6" xfId="1" applyFont="1" applyFill="1" applyBorder="1" applyAlignment="1" applyProtection="1">
      <alignment horizontal="center"/>
    </xf>
    <xf numFmtId="2" fontId="21" fillId="0" borderId="13" xfId="1" applyNumberFormat="1" applyFont="1" applyFill="1" applyBorder="1" applyAlignment="1" applyProtection="1">
      <alignment horizontal="center"/>
    </xf>
    <xf numFmtId="0" fontId="2" fillId="0" borderId="3" xfId="1" applyFont="1" applyFill="1" applyBorder="1" applyAlignment="1" applyProtection="1">
      <alignment horizontal="center" vertical="center" wrapText="1"/>
    </xf>
    <xf numFmtId="0" fontId="2" fillId="0" borderId="13" xfId="1" applyFont="1" applyFill="1" applyBorder="1" applyAlignment="1" applyProtection="1">
      <alignment vertical="center" wrapText="1"/>
    </xf>
    <xf numFmtId="4" fontId="2" fillId="0" borderId="13" xfId="1" applyNumberFormat="1" applyFont="1" applyFill="1" applyBorder="1" applyAlignment="1" applyProtection="1">
      <alignment horizontal="center"/>
    </xf>
    <xf numFmtId="4" fontId="2" fillId="0" borderId="13" xfId="1" applyNumberFormat="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xf>
    <xf numFmtId="0" fontId="21" fillId="0" borderId="6" xfId="1" applyFont="1" applyFill="1" applyBorder="1" applyAlignment="1" applyProtection="1">
      <alignment horizontal="center" vertical="center" wrapText="1"/>
    </xf>
    <xf numFmtId="0" fontId="2" fillId="0" borderId="13" xfId="1" applyFont="1" applyFill="1" applyBorder="1" applyProtection="1"/>
    <xf numFmtId="0" fontId="21" fillId="0" borderId="13" xfId="1" applyFont="1" applyFill="1" applyBorder="1" applyProtection="1"/>
    <xf numFmtId="0" fontId="23" fillId="7" borderId="30" xfId="1" applyFont="1" applyFill="1" applyBorder="1" applyAlignment="1" applyProtection="1">
      <alignment horizontal="left" vertical="top" wrapText="1"/>
    </xf>
    <xf numFmtId="0" fontId="23" fillId="7" borderId="31" xfId="1" applyFont="1" applyFill="1" applyBorder="1" applyAlignment="1" applyProtection="1">
      <alignment horizontal="left" vertical="top" wrapText="1"/>
    </xf>
    <xf numFmtId="0" fontId="23" fillId="7" borderId="32" xfId="1" applyFont="1" applyFill="1" applyBorder="1" applyAlignment="1" applyProtection="1">
      <alignment horizontal="left" vertical="top" wrapText="1"/>
    </xf>
    <xf numFmtId="0" fontId="23" fillId="0" borderId="0" xfId="0" applyFont="1" applyBorder="1" applyAlignment="1" applyProtection="1">
      <alignment horizontal="left" vertical="center" wrapText="1"/>
    </xf>
    <xf numFmtId="0" fontId="29" fillId="0" borderId="0" xfId="1" applyFont="1" applyFill="1" applyBorder="1" applyAlignment="1" applyProtection="1">
      <alignment horizontal="left" wrapText="1"/>
    </xf>
    <xf numFmtId="0" fontId="21" fillId="0" borderId="10" xfId="0" applyFont="1" applyBorder="1" applyAlignment="1" applyProtection="1">
      <alignment horizontal="center"/>
      <protection locked="0"/>
    </xf>
    <xf numFmtId="0" fontId="21" fillId="0" borderId="11" xfId="0" applyFont="1" applyBorder="1" applyAlignment="1" applyProtection="1">
      <alignment horizontal="center"/>
      <protection locked="0"/>
    </xf>
    <xf numFmtId="0" fontId="30" fillId="0" borderId="0" xfId="0" applyFont="1" applyAlignment="1">
      <alignment horizontal="left" vertical="center" wrapText="1"/>
    </xf>
    <xf numFmtId="0" fontId="8" fillId="0" borderId="0" xfId="0" applyFont="1" applyAlignment="1" applyProtection="1">
      <alignment horizontal="center"/>
    </xf>
    <xf numFmtId="0" fontId="23" fillId="0" borderId="4" xfId="0" applyFont="1" applyFill="1" applyBorder="1" applyAlignment="1" applyProtection="1">
      <alignment horizontal="center"/>
      <protection locked="0"/>
    </xf>
    <xf numFmtId="0" fontId="23" fillId="0" borderId="5" xfId="0" applyFont="1" applyFill="1" applyBorder="1" applyAlignment="1" applyProtection="1">
      <alignment horizontal="center"/>
      <protection locked="0"/>
    </xf>
    <xf numFmtId="0" fontId="21" fillId="0" borderId="8" xfId="0" applyFont="1" applyBorder="1" applyAlignment="1" applyProtection="1">
      <alignment horizontal="center"/>
      <protection locked="0"/>
    </xf>
    <xf numFmtId="0" fontId="21" fillId="0" borderId="9" xfId="0" applyFont="1" applyBorder="1" applyAlignment="1" applyProtection="1">
      <alignment horizontal="center"/>
      <protection locked="0"/>
    </xf>
    <xf numFmtId="0" fontId="23" fillId="0" borderId="29" xfId="0" applyFont="1" applyBorder="1" applyAlignment="1" applyProtection="1">
      <alignment horizontal="center"/>
    </xf>
    <xf numFmtId="0" fontId="23" fillId="0" borderId="0" xfId="0" applyFont="1" applyBorder="1" applyAlignment="1" applyProtection="1">
      <alignment horizontal="center"/>
    </xf>
    <xf numFmtId="0" fontId="3" fillId="5" borderId="2" xfId="1" applyFont="1" applyFill="1" applyBorder="1" applyAlignment="1" applyProtection="1">
      <alignment horizontal="center" wrapText="1"/>
    </xf>
    <xf numFmtId="0" fontId="3" fillId="5" borderId="4" xfId="1" applyFont="1" applyFill="1" applyBorder="1" applyAlignment="1" applyProtection="1">
      <alignment horizontal="center" wrapText="1"/>
    </xf>
    <xf numFmtId="0" fontId="3" fillId="5" borderId="5" xfId="1" applyFont="1" applyFill="1" applyBorder="1" applyAlignment="1" applyProtection="1">
      <alignment horizontal="center" wrapText="1"/>
    </xf>
    <xf numFmtId="0" fontId="24" fillId="0" borderId="0" xfId="1" applyFont="1" applyFill="1" applyBorder="1" applyAlignment="1" applyProtection="1">
      <alignment horizontal="left"/>
    </xf>
    <xf numFmtId="0" fontId="31" fillId="0" borderId="4" xfId="0" applyFont="1" applyFill="1" applyBorder="1" applyAlignment="1" applyProtection="1">
      <alignment horizontal="center"/>
      <protection locked="0"/>
    </xf>
    <xf numFmtId="0" fontId="31" fillId="0" borderId="5" xfId="0" applyFont="1" applyFill="1" applyBorder="1" applyAlignment="1" applyProtection="1">
      <alignment horizontal="center"/>
      <protection locked="0"/>
    </xf>
    <xf numFmtId="0" fontId="29" fillId="0" borderId="0" xfId="1" applyFont="1" applyFill="1" applyBorder="1" applyAlignment="1" applyProtection="1">
      <alignment horizontal="left"/>
    </xf>
    <xf numFmtId="0" fontId="3" fillId="5" borderId="33" xfId="1" applyFont="1" applyFill="1" applyBorder="1" applyAlignment="1" applyProtection="1">
      <alignment horizontal="center" wrapText="1"/>
    </xf>
    <xf numFmtId="0" fontId="3" fillId="5" borderId="34" xfId="1" applyFont="1" applyFill="1" applyBorder="1" applyAlignment="1" applyProtection="1">
      <alignment horizontal="center" wrapText="1"/>
    </xf>
    <xf numFmtId="0" fontId="3" fillId="5" borderId="18" xfId="1" applyFont="1" applyFill="1" applyBorder="1" applyAlignment="1" applyProtection="1">
      <alignment horizontal="center" wrapText="1"/>
    </xf>
    <xf numFmtId="0" fontId="3" fillId="5" borderId="20" xfId="1" applyFont="1" applyFill="1" applyBorder="1" applyAlignment="1" applyProtection="1">
      <alignment horizontal="center" wrapText="1"/>
    </xf>
    <xf numFmtId="0" fontId="3" fillId="5" borderId="28" xfId="1" applyFont="1" applyFill="1" applyBorder="1" applyAlignment="1" applyProtection="1">
      <alignment horizontal="center" wrapText="1"/>
    </xf>
    <xf numFmtId="0" fontId="32" fillId="0" borderId="0" xfId="0" applyFont="1" applyAlignment="1" applyProtection="1">
      <alignment horizont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600074</xdr:colOff>
      <xdr:row>2</xdr:row>
      <xdr:rowOff>47624</xdr:rowOff>
    </xdr:from>
    <xdr:to>
      <xdr:col>12</xdr:col>
      <xdr:colOff>266700</xdr:colOff>
      <xdr:row>26</xdr:row>
      <xdr:rowOff>9525</xdr:rowOff>
    </xdr:to>
    <xdr:sp macro="" textlink="">
      <xdr:nvSpPr>
        <xdr:cNvPr id="2" name="TextBox 1"/>
        <xdr:cNvSpPr txBox="1"/>
      </xdr:nvSpPr>
      <xdr:spPr>
        <a:xfrm>
          <a:off x="600074" y="428624"/>
          <a:ext cx="6981826" cy="453390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lang="en-US" sz="1100" b="1" u="sng"/>
            <a:t>Introduction</a:t>
          </a:r>
        </a:p>
        <a:p>
          <a:pPr>
            <a:lnSpc>
              <a:spcPts val="1200"/>
            </a:lnSpc>
          </a:pPr>
          <a:r>
            <a:rPr lang="en-US" sz="1100"/>
            <a:t>This Excel</a:t>
          </a:r>
          <a:r>
            <a:rPr lang="en-US" sz="1100" baseline="0"/>
            <a:t> workbook is designed as a companion tool to DNR's </a:t>
          </a:r>
          <a:r>
            <a:rPr lang="en-US" sz="1100" i="1" baseline="0"/>
            <a:t>Estimation of Greenhouse Gas Emissions </a:t>
          </a:r>
          <a:r>
            <a:rPr lang="en-US" sz="1100" baseline="0"/>
            <a:t>document, which is available at: </a:t>
          </a:r>
        </a:p>
        <a:p>
          <a:pPr>
            <a:lnSpc>
              <a:spcPts val="1200"/>
            </a:lnSpc>
          </a:pPr>
          <a:r>
            <a:rPr lang="en-US" sz="1100" baseline="0"/>
            <a:t>http://www.iowadnr.gov/Environmental-Protection/Air-Quality/Greenhouse-Gas-Emissions/GHG-Estimation-Tools</a:t>
          </a:r>
        </a:p>
        <a:p>
          <a:pPr>
            <a:lnSpc>
              <a:spcPts val="1200"/>
            </a:lnSpc>
          </a:pPr>
          <a:endParaRPr lang="en-US" sz="1100" baseline="0"/>
        </a:p>
        <a:p>
          <a:pPr>
            <a:lnSpc>
              <a:spcPts val="1200"/>
            </a:lnSpc>
          </a:pPr>
          <a:r>
            <a:rPr lang="en-US" sz="1100" b="1" i="0" u="none" strike="noStrike">
              <a:solidFill>
                <a:schemeClr val="tx1"/>
              </a:solidFill>
              <a:effectLst/>
              <a:latin typeface="+mn-lt"/>
              <a:ea typeface="+mn-ea"/>
              <a:cs typeface="+mn-cs"/>
            </a:rPr>
            <a:t>All Global Warming Potentials  (GWPs) used in the calculation formulas were updated on 03/22/2017 to use those from 40 CFR Part 98, Subpart A, Table A-1 as of 11/29/13. The updated GWPs were adopted into the Iowa Administrative Code as of 03/22/2017.  </a:t>
          </a:r>
          <a:r>
            <a:rPr lang="en-US">
              <a:solidFill>
                <a:schemeClr val="tx1"/>
              </a:solidFill>
            </a:rPr>
            <a:t> </a:t>
          </a:r>
          <a:endParaRPr lang="en-US" sz="1100" baseline="0">
            <a:solidFill>
              <a:schemeClr val="tx1"/>
            </a:solidFill>
          </a:endParaRPr>
        </a:p>
        <a:p>
          <a:pPr>
            <a:lnSpc>
              <a:spcPts val="1200"/>
            </a:lnSpc>
          </a:pPr>
          <a:endParaRPr lang="en-US" sz="1100">
            <a:solidFill>
              <a:schemeClr val="dk1"/>
            </a:solidFill>
            <a:latin typeface="+mn-lt"/>
            <a:ea typeface="+mn-ea"/>
            <a:cs typeface="+mn-cs"/>
          </a:endParaRPr>
        </a:p>
        <a:p>
          <a:pPr>
            <a:lnSpc>
              <a:spcPts val="1200"/>
            </a:lnSpc>
          </a:pPr>
          <a:r>
            <a:rPr lang="en-US" sz="1100">
              <a:solidFill>
                <a:schemeClr val="dk1"/>
              </a:solidFill>
              <a:latin typeface="+mn-lt"/>
              <a:ea typeface="+mn-ea"/>
              <a:cs typeface="+mn-cs"/>
            </a:rPr>
            <a:t>Suggested uses of the document include:</a:t>
          </a:r>
        </a:p>
        <a:p>
          <a:pPr lvl="0">
            <a:lnSpc>
              <a:spcPts val="1200"/>
            </a:lnSpc>
          </a:pPr>
          <a:endParaRPr lang="en-US" sz="1100">
            <a:solidFill>
              <a:schemeClr val="dk1"/>
            </a:solidFill>
            <a:latin typeface="+mn-lt"/>
            <a:ea typeface="+mn-ea"/>
            <a:cs typeface="+mn-cs"/>
          </a:endParaRPr>
        </a:p>
        <a:p>
          <a:pPr lvl="0">
            <a:lnSpc>
              <a:spcPts val="1200"/>
            </a:lnSpc>
          </a:pPr>
          <a:r>
            <a:rPr lang="en-US" sz="1100">
              <a:solidFill>
                <a:schemeClr val="dk1"/>
              </a:solidFill>
              <a:latin typeface="+mn-lt"/>
              <a:ea typeface="+mn-ea"/>
              <a:cs typeface="+mn-cs"/>
            </a:rPr>
            <a:t>-Calculating actual emissions to determine if a facility is subject to the federal Greenhouse Gas Reporting Program (GHGRP).</a:t>
          </a:r>
        </a:p>
        <a:p>
          <a:pPr lvl="0">
            <a:lnSpc>
              <a:spcPts val="1200"/>
            </a:lnSpc>
          </a:pPr>
          <a:endParaRPr lang="en-US" sz="1100">
            <a:solidFill>
              <a:schemeClr val="dk1"/>
            </a:solidFill>
            <a:latin typeface="+mn-lt"/>
            <a:ea typeface="+mn-ea"/>
            <a:cs typeface="+mn-cs"/>
          </a:endParaRPr>
        </a:p>
        <a:p>
          <a:pPr lvl="0">
            <a:lnSpc>
              <a:spcPts val="1200"/>
            </a:lnSpc>
          </a:pPr>
          <a:r>
            <a:rPr lang="en-US" sz="1100">
              <a:solidFill>
                <a:schemeClr val="dk1"/>
              </a:solidFill>
              <a:latin typeface="+mn-lt"/>
              <a:ea typeface="+mn-ea"/>
              <a:cs typeface="+mn-cs"/>
            </a:rPr>
            <a:t>-Calculating potential emissions for Iowa DNR construction permit applications.</a:t>
          </a:r>
        </a:p>
        <a:p>
          <a:pPr lvl="0"/>
          <a:endParaRPr lang="en-US" sz="1100">
            <a:solidFill>
              <a:schemeClr val="dk1"/>
            </a:solidFill>
            <a:latin typeface="+mn-lt"/>
            <a:ea typeface="+mn-ea"/>
            <a:cs typeface="+mn-cs"/>
          </a:endParaRPr>
        </a:p>
        <a:p>
          <a:pPr lvl="0">
            <a:lnSpc>
              <a:spcPts val="1200"/>
            </a:lnSpc>
          </a:pPr>
          <a:r>
            <a:rPr lang="en-US" sz="1100">
              <a:solidFill>
                <a:schemeClr val="dk1"/>
              </a:solidFill>
              <a:latin typeface="+mn-lt"/>
              <a:ea typeface="+mn-ea"/>
              <a:cs typeface="+mn-cs"/>
            </a:rPr>
            <a:t>-Calculating potential emissions to evaluate program applicability for permit programs such as Prevention of Significant Deterioration (PSD).</a:t>
          </a:r>
        </a:p>
        <a:p>
          <a:pPr marL="0" marR="0" lvl="0" indent="0" defTabSz="914400" eaLnBrk="1" fontAlgn="auto" latinLnBrk="0" hangingPunct="1">
            <a:lnSpc>
              <a:spcPts val="12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lang="en-US" sz="1100">
              <a:solidFill>
                <a:schemeClr val="dk1"/>
              </a:solidFill>
              <a:effectLst/>
              <a:latin typeface="+mn-lt"/>
              <a:ea typeface="+mn-ea"/>
              <a:cs typeface="+mn-cs"/>
            </a:rPr>
            <a:t>Two worksheets are provided  for calculating potential</a:t>
          </a:r>
          <a:r>
            <a:rPr lang="en-US" sz="1100" baseline="0">
              <a:solidFill>
                <a:schemeClr val="dk1"/>
              </a:solidFill>
              <a:effectLst/>
              <a:latin typeface="+mn-lt"/>
              <a:ea typeface="+mn-ea"/>
              <a:cs typeface="+mn-cs"/>
            </a:rPr>
            <a:t> GHG emissions </a:t>
          </a:r>
          <a:r>
            <a:rPr lang="en-US" sz="1100">
              <a:solidFill>
                <a:schemeClr val="dk1"/>
              </a:solidFill>
              <a:effectLst/>
              <a:latin typeface="+mn-lt"/>
              <a:ea typeface="+mn-ea"/>
              <a:cs typeface="+mn-cs"/>
            </a:rPr>
            <a:t>- one for calculating potential GHG emissions</a:t>
          </a:r>
          <a:r>
            <a:rPr lang="en-US" sz="1100" baseline="0">
              <a:solidFill>
                <a:schemeClr val="dk1"/>
              </a:solidFill>
              <a:effectLst/>
              <a:latin typeface="+mn-lt"/>
              <a:ea typeface="+mn-ea"/>
              <a:cs typeface="+mn-cs"/>
            </a:rPr>
            <a:t> using a unit's maximum hourly design rate and one for calculating potential GHG emissions using a fuel limit.</a:t>
          </a:r>
          <a:endParaRPr lang="en-US">
            <a:effectLst/>
          </a:endParaRPr>
        </a:p>
        <a:p>
          <a:pPr lvl="0">
            <a:lnSpc>
              <a:spcPts val="1200"/>
            </a:lnSpc>
          </a:pPr>
          <a:endParaRPr lang="en-US" sz="1100">
            <a:solidFill>
              <a:schemeClr val="dk1"/>
            </a:solidFill>
            <a:latin typeface="+mn-lt"/>
            <a:ea typeface="+mn-ea"/>
            <a:cs typeface="+mn-cs"/>
          </a:endParaRPr>
        </a:p>
        <a:p>
          <a:r>
            <a:rPr lang="en-US" sz="1100"/>
            <a:t>Please contact Marnie Stein at 515-725-9555 if you have any questions or comments.  </a:t>
          </a:r>
        </a:p>
        <a:p>
          <a:endParaRPr lang="en-US" sz="1100"/>
        </a:p>
        <a:p>
          <a:r>
            <a:rPr lang="en-US" sz="1100"/>
            <a:t>Created on 3/17/2011 and </a:t>
          </a:r>
          <a:r>
            <a:rPr lang="en-US" sz="1100" b="1"/>
            <a:t>last updated on 03/22/17</a:t>
          </a:r>
          <a:r>
            <a:rPr lang="en-US" sz="1100" b="1" baseline="0"/>
            <a:t> </a:t>
          </a:r>
          <a:r>
            <a:rPr lang="en-US" sz="1100" b="0" baseline="0"/>
            <a:t>by Marnie Stein.</a:t>
          </a:r>
        </a:p>
        <a:p>
          <a:r>
            <a:rPr lang="en-US" sz="1100" baseline="0"/>
            <a:t>DNR Form 542-0244</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A2" sqref="A2"/>
    </sheetView>
  </sheetViews>
  <sheetFormatPr defaultRowHeight="15" x14ac:dyDescent="0.25"/>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86"/>
  <sheetViews>
    <sheetView zoomScaleNormal="100" workbookViewId="0">
      <selection activeCell="N10" sqref="N10"/>
    </sheetView>
  </sheetViews>
  <sheetFormatPr defaultRowHeight="12" x14ac:dyDescent="0.2"/>
  <cols>
    <col min="1" max="1" width="25.5703125" style="10" customWidth="1"/>
    <col min="2" max="2" width="15.7109375" style="28" customWidth="1"/>
    <col min="3" max="3" width="11.42578125" style="28" customWidth="1"/>
    <col min="4" max="4" width="16.7109375" style="10" customWidth="1"/>
    <col min="5" max="5" width="14.42578125" style="10" customWidth="1"/>
    <col min="6" max="6" width="13.5703125" style="10" customWidth="1"/>
    <col min="7" max="7" width="13.85546875" style="10" customWidth="1"/>
    <col min="8" max="8" width="16" style="10" customWidth="1"/>
    <col min="9" max="9" width="14.7109375" style="10" customWidth="1"/>
    <col min="10" max="10" width="13.85546875" style="10" customWidth="1"/>
    <col min="11" max="11" width="15.85546875" style="10" customWidth="1"/>
    <col min="12" max="16384" width="9.140625" style="10"/>
  </cols>
  <sheetData>
    <row r="1" spans="1:11" ht="21" thickBot="1" x14ac:dyDescent="0.35">
      <c r="A1" s="167" t="s">
        <v>85</v>
      </c>
      <c r="B1" s="167"/>
      <c r="C1" s="167"/>
      <c r="D1" s="167"/>
      <c r="E1" s="167"/>
      <c r="F1" s="167"/>
      <c r="G1" s="167"/>
      <c r="H1" s="167"/>
      <c r="I1" s="167"/>
      <c r="J1" s="167"/>
      <c r="K1" s="167"/>
    </row>
    <row r="2" spans="1:11" ht="12" customHeight="1" x14ac:dyDescent="0.2">
      <c r="A2" s="12" t="s">
        <v>0</v>
      </c>
      <c r="B2" s="168"/>
      <c r="C2" s="168"/>
      <c r="D2" s="168"/>
      <c r="E2" s="169"/>
      <c r="F2" s="162" t="s">
        <v>159</v>
      </c>
      <c r="G2" s="162"/>
      <c r="H2" s="162"/>
      <c r="I2" s="162"/>
      <c r="J2" s="162"/>
      <c r="K2" s="162"/>
    </row>
    <row r="3" spans="1:11" x14ac:dyDescent="0.2">
      <c r="A3" s="13" t="s">
        <v>76</v>
      </c>
      <c r="B3" s="164"/>
      <c r="C3" s="165"/>
      <c r="D3" s="93" t="s">
        <v>135</v>
      </c>
      <c r="E3" s="94"/>
      <c r="F3" s="162"/>
      <c r="G3" s="162"/>
      <c r="H3" s="162"/>
      <c r="I3" s="162"/>
      <c r="J3" s="162"/>
      <c r="K3" s="162"/>
    </row>
    <row r="4" spans="1:11" ht="12.75" thickBot="1" x14ac:dyDescent="0.25">
      <c r="A4" s="42" t="s">
        <v>77</v>
      </c>
      <c r="B4" s="170"/>
      <c r="C4" s="170"/>
      <c r="D4" s="170"/>
      <c r="E4" s="171"/>
      <c r="F4" s="162"/>
      <c r="G4" s="162"/>
      <c r="H4" s="162"/>
      <c r="I4" s="162"/>
      <c r="J4" s="162"/>
      <c r="K4" s="162"/>
    </row>
    <row r="5" spans="1:11" ht="15" customHeight="1" x14ac:dyDescent="0.2">
      <c r="A5" s="172"/>
      <c r="B5" s="172"/>
      <c r="C5" s="172"/>
      <c r="D5" s="172"/>
      <c r="E5" s="172"/>
      <c r="F5" s="162"/>
      <c r="G5" s="162"/>
      <c r="H5" s="162"/>
      <c r="I5" s="162"/>
      <c r="J5" s="162"/>
      <c r="K5" s="162"/>
    </row>
    <row r="6" spans="1:11" ht="21.75" customHeight="1" x14ac:dyDescent="0.2">
      <c r="A6" s="173"/>
      <c r="B6" s="173"/>
      <c r="C6" s="173"/>
      <c r="D6" s="173"/>
      <c r="E6" s="173"/>
      <c r="F6" s="162"/>
      <c r="G6" s="162"/>
      <c r="H6" s="162"/>
      <c r="I6" s="162"/>
      <c r="J6" s="162"/>
      <c r="K6" s="162"/>
    </row>
    <row r="7" spans="1:11" s="29" customFormat="1" ht="27.75" customHeight="1" thickBot="1" x14ac:dyDescent="0.25">
      <c r="A7" s="163" t="s">
        <v>153</v>
      </c>
      <c r="B7" s="163"/>
      <c r="C7" s="163"/>
      <c r="D7" s="163"/>
      <c r="E7" s="163"/>
      <c r="F7" s="163"/>
      <c r="G7" s="163"/>
      <c r="H7" s="163"/>
      <c r="I7" s="163"/>
      <c r="J7" s="163"/>
      <c r="K7" s="163"/>
    </row>
    <row r="8" spans="1:11" s="15" customFormat="1" ht="25.5" customHeight="1" x14ac:dyDescent="0.2">
      <c r="A8" s="85" t="s">
        <v>1</v>
      </c>
      <c r="B8" s="70" t="s">
        <v>88</v>
      </c>
      <c r="C8" s="70" t="s">
        <v>89</v>
      </c>
      <c r="D8" s="70" t="s">
        <v>147</v>
      </c>
      <c r="E8" s="174" t="s">
        <v>66</v>
      </c>
      <c r="F8" s="175"/>
      <c r="G8" s="176"/>
      <c r="H8" s="174" t="s">
        <v>67</v>
      </c>
      <c r="I8" s="175"/>
      <c r="J8" s="175"/>
      <c r="K8" s="176"/>
    </row>
    <row r="9" spans="1:11" s="16" customFormat="1" ht="13.5" x14ac:dyDescent="0.25">
      <c r="A9" s="86" t="s">
        <v>8</v>
      </c>
      <c r="B9" s="71" t="s">
        <v>136</v>
      </c>
      <c r="C9" s="71" t="s">
        <v>90</v>
      </c>
      <c r="D9" s="71" t="s">
        <v>138</v>
      </c>
      <c r="E9" s="45" t="s">
        <v>68</v>
      </c>
      <c r="F9" s="3" t="s">
        <v>69</v>
      </c>
      <c r="G9" s="46" t="s">
        <v>70</v>
      </c>
      <c r="H9" s="45" t="s">
        <v>71</v>
      </c>
      <c r="I9" s="3" t="s">
        <v>72</v>
      </c>
      <c r="J9" s="3" t="s">
        <v>73</v>
      </c>
      <c r="K9" s="59" t="s">
        <v>74</v>
      </c>
    </row>
    <row r="10" spans="1:11" x14ac:dyDescent="0.2">
      <c r="A10" s="87" t="s">
        <v>9</v>
      </c>
      <c r="B10" s="103"/>
      <c r="C10" s="82"/>
      <c r="D10" s="72">
        <v>25.09</v>
      </c>
      <c r="E10" s="142">
        <v>228.6</v>
      </c>
      <c r="F10" s="1">
        <v>2.4E-2</v>
      </c>
      <c r="G10" s="48">
        <v>3.5000000000000001E-3</v>
      </c>
      <c r="H10" s="60">
        <f>IF(C10&gt;0, B10*D10*E10*C10/2000,B10*D10*E10*8760/2000)</f>
        <v>0</v>
      </c>
      <c r="I10" s="4">
        <f>IF(C10&gt;0,B10*D10*F10*C10/2000, B10*D10*F10*8760/2000)</f>
        <v>0</v>
      </c>
      <c r="J10" s="4">
        <f t="shared" ref="J10:J18" si="0">IF(C10&gt;0,B10*D10*G10*C10/2000, B10*D10*G10*8760/2000)</f>
        <v>0</v>
      </c>
      <c r="K10" s="61">
        <f>(H10*1)+(I10*25)+(J10*298)</f>
        <v>0</v>
      </c>
    </row>
    <row r="11" spans="1:11" x14ac:dyDescent="0.2">
      <c r="A11" s="87" t="s">
        <v>10</v>
      </c>
      <c r="B11" s="103"/>
      <c r="C11" s="82"/>
      <c r="D11" s="72">
        <v>24.93</v>
      </c>
      <c r="E11" s="143">
        <v>205.65</v>
      </c>
      <c r="F11" s="1">
        <v>2.4E-2</v>
      </c>
      <c r="G11" s="48">
        <v>3.5000000000000001E-3</v>
      </c>
      <c r="H11" s="60">
        <f t="shared" ref="H11:H18" si="1">IF(C11&gt;0, B11*D11*E11*C11/2000,B11*D11*E11*8760/2000)</f>
        <v>0</v>
      </c>
      <c r="I11" s="4">
        <f t="shared" ref="I11:I76" si="2">IF(C11&gt;0,B11*D11*F11*C11/2000, B11*D11*F11*8760/2000)</f>
        <v>0</v>
      </c>
      <c r="J11" s="4">
        <f t="shared" si="0"/>
        <v>0</v>
      </c>
      <c r="K11" s="61">
        <f t="shared" ref="K11:K76" si="3">(H11*1)+(I11*25)+(J11*298)</f>
        <v>0</v>
      </c>
    </row>
    <row r="12" spans="1:11" x14ac:dyDescent="0.2">
      <c r="A12" s="87" t="s">
        <v>11</v>
      </c>
      <c r="B12" s="103"/>
      <c r="C12" s="82"/>
      <c r="D12" s="72">
        <v>17.25</v>
      </c>
      <c r="E12" s="143">
        <v>214.22</v>
      </c>
      <c r="F12" s="1">
        <v>2.4E-2</v>
      </c>
      <c r="G12" s="48">
        <v>3.5000000000000001E-3</v>
      </c>
      <c r="H12" s="60">
        <f t="shared" si="1"/>
        <v>0</v>
      </c>
      <c r="I12" s="4">
        <f t="shared" si="2"/>
        <v>0</v>
      </c>
      <c r="J12" s="4">
        <f t="shared" si="0"/>
        <v>0</v>
      </c>
      <c r="K12" s="61">
        <f t="shared" si="3"/>
        <v>0</v>
      </c>
    </row>
    <row r="13" spans="1:11" x14ac:dyDescent="0.2">
      <c r="A13" s="87" t="s">
        <v>12</v>
      </c>
      <c r="B13" s="103"/>
      <c r="C13" s="82"/>
      <c r="D13" s="72">
        <v>14.21</v>
      </c>
      <c r="E13" s="143">
        <v>215.44</v>
      </c>
      <c r="F13" s="1">
        <v>2.4E-2</v>
      </c>
      <c r="G13" s="48">
        <v>3.5000000000000001E-3</v>
      </c>
      <c r="H13" s="60">
        <f t="shared" si="1"/>
        <v>0</v>
      </c>
      <c r="I13" s="4">
        <f t="shared" si="2"/>
        <v>0</v>
      </c>
      <c r="J13" s="4">
        <f t="shared" si="0"/>
        <v>0</v>
      </c>
      <c r="K13" s="61">
        <f t="shared" si="3"/>
        <v>0</v>
      </c>
    </row>
    <row r="14" spans="1:11" x14ac:dyDescent="0.2">
      <c r="A14" s="158" t="s">
        <v>148</v>
      </c>
      <c r="B14" s="103"/>
      <c r="C14" s="82"/>
      <c r="D14" s="73">
        <v>24.8</v>
      </c>
      <c r="E14" s="142">
        <v>250.6</v>
      </c>
      <c r="F14" s="1">
        <v>2.4E-2</v>
      </c>
      <c r="G14" s="48">
        <v>3.5000000000000001E-3</v>
      </c>
      <c r="H14" s="60">
        <f t="shared" si="1"/>
        <v>0</v>
      </c>
      <c r="I14" s="4">
        <f t="shared" si="2"/>
        <v>0</v>
      </c>
      <c r="J14" s="4">
        <f t="shared" si="0"/>
        <v>0</v>
      </c>
      <c r="K14" s="61">
        <f t="shared" si="3"/>
        <v>0</v>
      </c>
    </row>
    <row r="15" spans="1:11" x14ac:dyDescent="0.2">
      <c r="A15" s="87" t="s">
        <v>13</v>
      </c>
      <c r="B15" s="103"/>
      <c r="C15" s="82"/>
      <c r="D15" s="72">
        <v>21.39</v>
      </c>
      <c r="E15" s="143">
        <v>207.83</v>
      </c>
      <c r="F15" s="1">
        <v>2.4E-2</v>
      </c>
      <c r="G15" s="48">
        <v>3.5000000000000001E-3</v>
      </c>
      <c r="H15" s="60">
        <f t="shared" si="1"/>
        <v>0</v>
      </c>
      <c r="I15" s="4">
        <f t="shared" si="2"/>
        <v>0</v>
      </c>
      <c r="J15" s="4">
        <f t="shared" si="0"/>
        <v>0</v>
      </c>
      <c r="K15" s="61">
        <f t="shared" si="3"/>
        <v>0</v>
      </c>
    </row>
    <row r="16" spans="1:11" x14ac:dyDescent="0.2">
      <c r="A16" s="87" t="s">
        <v>14</v>
      </c>
      <c r="B16" s="103"/>
      <c r="C16" s="82"/>
      <c r="D16" s="72">
        <v>26.28</v>
      </c>
      <c r="E16" s="143">
        <v>207.01</v>
      </c>
      <c r="F16" s="1">
        <v>2.4E-2</v>
      </c>
      <c r="G16" s="48">
        <v>3.5000000000000001E-3</v>
      </c>
      <c r="H16" s="60">
        <f t="shared" si="1"/>
        <v>0</v>
      </c>
      <c r="I16" s="4">
        <f t="shared" si="2"/>
        <v>0</v>
      </c>
      <c r="J16" s="4">
        <f t="shared" si="0"/>
        <v>0</v>
      </c>
      <c r="K16" s="61">
        <f t="shared" si="3"/>
        <v>0</v>
      </c>
    </row>
    <row r="17" spans="1:11" x14ac:dyDescent="0.2">
      <c r="A17" s="87" t="s">
        <v>15</v>
      </c>
      <c r="B17" s="103"/>
      <c r="C17" s="82"/>
      <c r="D17" s="72">
        <v>22.35</v>
      </c>
      <c r="E17" s="143">
        <v>208.71</v>
      </c>
      <c r="F17" s="1">
        <v>2.4E-2</v>
      </c>
      <c r="G17" s="48">
        <v>3.5000000000000001E-3</v>
      </c>
      <c r="H17" s="60">
        <f t="shared" si="1"/>
        <v>0</v>
      </c>
      <c r="I17" s="4">
        <f t="shared" si="2"/>
        <v>0</v>
      </c>
      <c r="J17" s="4">
        <f t="shared" si="0"/>
        <v>0</v>
      </c>
      <c r="K17" s="61">
        <f t="shared" si="3"/>
        <v>0</v>
      </c>
    </row>
    <row r="18" spans="1:11" x14ac:dyDescent="0.2">
      <c r="A18" s="87" t="s">
        <v>16</v>
      </c>
      <c r="B18" s="103"/>
      <c r="C18" s="82"/>
      <c r="D18" s="72">
        <v>19.73</v>
      </c>
      <c r="E18" s="143">
        <v>210.59</v>
      </c>
      <c r="F18" s="1">
        <v>2.4E-2</v>
      </c>
      <c r="G18" s="48">
        <v>3.5000000000000001E-3</v>
      </c>
      <c r="H18" s="60">
        <f t="shared" si="1"/>
        <v>0</v>
      </c>
      <c r="I18" s="4">
        <f t="shared" si="2"/>
        <v>0</v>
      </c>
      <c r="J18" s="4">
        <f t="shared" si="0"/>
        <v>0</v>
      </c>
      <c r="K18" s="61">
        <f t="shared" si="3"/>
        <v>0</v>
      </c>
    </row>
    <row r="19" spans="1:11" s="17" customFormat="1" ht="24" x14ac:dyDescent="0.25">
      <c r="A19" s="88" t="s">
        <v>62</v>
      </c>
      <c r="B19" s="74" t="s">
        <v>86</v>
      </c>
      <c r="C19" s="79" t="s">
        <v>90</v>
      </c>
      <c r="D19" s="74" t="s">
        <v>61</v>
      </c>
      <c r="E19" s="50" t="s">
        <v>68</v>
      </c>
      <c r="F19" s="6" t="s">
        <v>69</v>
      </c>
      <c r="G19" s="51" t="s">
        <v>70</v>
      </c>
      <c r="H19" s="62" t="s">
        <v>71</v>
      </c>
      <c r="I19" s="7" t="s">
        <v>72</v>
      </c>
      <c r="J19" s="7" t="s">
        <v>73</v>
      </c>
      <c r="K19" s="63" t="s">
        <v>74</v>
      </c>
    </row>
    <row r="20" spans="1:11" x14ac:dyDescent="0.2">
      <c r="A20" s="87" t="s">
        <v>63</v>
      </c>
      <c r="B20" s="103"/>
      <c r="C20" s="82"/>
      <c r="D20" s="77">
        <v>1.026E-3</v>
      </c>
      <c r="E20" s="144">
        <v>116.98</v>
      </c>
      <c r="F20" s="2">
        <v>2.2000000000000001E-3</v>
      </c>
      <c r="G20" s="52">
        <v>2.2000000000000001E-4</v>
      </c>
      <c r="H20" s="60">
        <f>IF(C20&gt;0, B20*D20*E20*C20/2000,B20*D20*E20*8760/2000)</f>
        <v>0</v>
      </c>
      <c r="I20" s="4">
        <f t="shared" si="2"/>
        <v>0</v>
      </c>
      <c r="J20" s="4">
        <f>IF(C20&gt;0,B20*D20*G20*C20/2000, B20*D20*G20*8760/2000)</f>
        <v>0</v>
      </c>
      <c r="K20" s="61">
        <f t="shared" si="3"/>
        <v>0</v>
      </c>
    </row>
    <row r="21" spans="1:11" s="16" customFormat="1" ht="13.5" x14ac:dyDescent="0.25">
      <c r="A21" s="86" t="s">
        <v>17</v>
      </c>
      <c r="B21" s="84" t="s">
        <v>87</v>
      </c>
      <c r="C21" s="71" t="s">
        <v>90</v>
      </c>
      <c r="D21" s="75" t="s">
        <v>64</v>
      </c>
      <c r="E21" s="45" t="s">
        <v>68</v>
      </c>
      <c r="F21" s="3" t="s">
        <v>69</v>
      </c>
      <c r="G21" s="46" t="s">
        <v>70</v>
      </c>
      <c r="H21" s="64" t="s">
        <v>71</v>
      </c>
      <c r="I21" s="5" t="s">
        <v>72</v>
      </c>
      <c r="J21" s="5" t="s">
        <v>73</v>
      </c>
      <c r="K21" s="65" t="s">
        <v>74</v>
      </c>
    </row>
    <row r="22" spans="1:11" x14ac:dyDescent="0.2">
      <c r="A22" s="87" t="s">
        <v>18</v>
      </c>
      <c r="B22" s="103"/>
      <c r="C22" s="82"/>
      <c r="D22" s="76">
        <v>0.13900000000000001</v>
      </c>
      <c r="E22" s="49">
        <v>161.49</v>
      </c>
      <c r="F22" s="2">
        <v>6.6E-3</v>
      </c>
      <c r="G22" s="52">
        <v>1.2999999999999999E-3</v>
      </c>
      <c r="H22" s="60">
        <f t="shared" ref="H22:H76" si="4">IF(C22&gt;0, B22*D22*E22*C22/2000,B22*D22*E22*8760/2000)</f>
        <v>0</v>
      </c>
      <c r="I22" s="4">
        <f t="shared" si="2"/>
        <v>0</v>
      </c>
      <c r="J22" s="4">
        <f>IF(C22&gt;0,B22*D22*G22*C22/2000, B22*D22*G22*8760/2000)</f>
        <v>0</v>
      </c>
      <c r="K22" s="61">
        <f t="shared" si="3"/>
        <v>0</v>
      </c>
    </row>
    <row r="23" spans="1:11" x14ac:dyDescent="0.2">
      <c r="A23" s="87" t="s">
        <v>19</v>
      </c>
      <c r="B23" s="103"/>
      <c r="C23" s="82"/>
      <c r="D23" s="76">
        <v>0.13800000000000001</v>
      </c>
      <c r="E23" s="47">
        <v>163.05000000000001</v>
      </c>
      <c r="F23" s="2">
        <v>6.6E-3</v>
      </c>
      <c r="G23" s="52">
        <v>1.2999999999999999E-3</v>
      </c>
      <c r="H23" s="60">
        <f t="shared" si="4"/>
        <v>0</v>
      </c>
      <c r="I23" s="4">
        <f t="shared" si="2"/>
        <v>0</v>
      </c>
      <c r="J23" s="4">
        <f>IF(C23&gt;0,B23*D23*G23*C23/2000, B23*D23*G23*8760/2000)</f>
        <v>0</v>
      </c>
      <c r="K23" s="61">
        <f t="shared" si="3"/>
        <v>0</v>
      </c>
    </row>
    <row r="24" spans="1:11" x14ac:dyDescent="0.2">
      <c r="A24" s="87" t="s">
        <v>20</v>
      </c>
      <c r="B24" s="103"/>
      <c r="C24" s="82"/>
      <c r="D24" s="76">
        <v>0.14599999999999999</v>
      </c>
      <c r="E24" s="47">
        <v>165.43</v>
      </c>
      <c r="F24" s="2">
        <v>6.6E-3</v>
      </c>
      <c r="G24" s="52">
        <v>1.2999999999999999E-3</v>
      </c>
      <c r="H24" s="60">
        <f t="shared" si="4"/>
        <v>0</v>
      </c>
      <c r="I24" s="4">
        <f t="shared" si="2"/>
        <v>0</v>
      </c>
      <c r="J24" s="4">
        <f t="shared" ref="J24:J76" si="5">IF(C24&gt;0,B24*D24*G24*C24/2000, B24*D24*G24*8760/2000)</f>
        <v>0</v>
      </c>
      <c r="K24" s="61">
        <f t="shared" si="3"/>
        <v>0</v>
      </c>
    </row>
    <row r="25" spans="1:11" x14ac:dyDescent="0.2">
      <c r="A25" s="87" t="s">
        <v>21</v>
      </c>
      <c r="B25" s="103"/>
      <c r="C25" s="82"/>
      <c r="D25" s="76">
        <v>0.14000000000000001</v>
      </c>
      <c r="E25" s="47">
        <v>160.78</v>
      </c>
      <c r="F25" s="2">
        <v>6.6E-3</v>
      </c>
      <c r="G25" s="52">
        <v>1.2999999999999999E-3</v>
      </c>
      <c r="H25" s="60">
        <f t="shared" si="4"/>
        <v>0</v>
      </c>
      <c r="I25" s="4">
        <f t="shared" si="2"/>
        <v>0</v>
      </c>
      <c r="J25" s="4">
        <f t="shared" si="5"/>
        <v>0</v>
      </c>
      <c r="K25" s="61">
        <f t="shared" si="3"/>
        <v>0</v>
      </c>
    </row>
    <row r="26" spans="1:11" x14ac:dyDescent="0.2">
      <c r="A26" s="87" t="s">
        <v>22</v>
      </c>
      <c r="B26" s="103"/>
      <c r="C26" s="82"/>
      <c r="D26" s="76">
        <v>0.15</v>
      </c>
      <c r="E26" s="47">
        <v>165.57</v>
      </c>
      <c r="F26" s="2">
        <v>6.6E-3</v>
      </c>
      <c r="G26" s="52">
        <v>1.2999999999999999E-3</v>
      </c>
      <c r="H26" s="60">
        <f t="shared" si="4"/>
        <v>0</v>
      </c>
      <c r="I26" s="4">
        <f t="shared" si="2"/>
        <v>0</v>
      </c>
      <c r="J26" s="4">
        <f t="shared" si="5"/>
        <v>0</v>
      </c>
      <c r="K26" s="61">
        <f t="shared" si="3"/>
        <v>0</v>
      </c>
    </row>
    <row r="27" spans="1:11" x14ac:dyDescent="0.2">
      <c r="A27" s="87" t="s">
        <v>23</v>
      </c>
      <c r="B27" s="103"/>
      <c r="C27" s="82"/>
      <c r="D27" s="146">
        <v>0.13800000000000001</v>
      </c>
      <c r="E27" s="49">
        <v>163.13999999999999</v>
      </c>
      <c r="F27" s="2">
        <v>6.6E-3</v>
      </c>
      <c r="G27" s="52">
        <v>1.2999999999999999E-3</v>
      </c>
      <c r="H27" s="60">
        <f t="shared" si="4"/>
        <v>0</v>
      </c>
      <c r="I27" s="4">
        <f t="shared" si="2"/>
        <v>0</v>
      </c>
      <c r="J27" s="4">
        <f t="shared" si="5"/>
        <v>0</v>
      </c>
      <c r="K27" s="61">
        <f t="shared" si="3"/>
        <v>0</v>
      </c>
    </row>
    <row r="28" spans="1:11" x14ac:dyDescent="0.2">
      <c r="A28" s="87" t="s">
        <v>5</v>
      </c>
      <c r="B28" s="103"/>
      <c r="C28" s="82"/>
      <c r="D28" s="145">
        <v>0.13500000000000001</v>
      </c>
      <c r="E28" s="49">
        <v>165.79</v>
      </c>
      <c r="F28" s="2">
        <v>6.6E-3</v>
      </c>
      <c r="G28" s="52">
        <v>1.2999999999999999E-3</v>
      </c>
      <c r="H28" s="60">
        <f t="shared" si="4"/>
        <v>0</v>
      </c>
      <c r="I28" s="4">
        <f t="shared" si="2"/>
        <v>0</v>
      </c>
      <c r="J28" s="4">
        <f t="shared" si="5"/>
        <v>0</v>
      </c>
      <c r="K28" s="61">
        <f t="shared" si="3"/>
        <v>0</v>
      </c>
    </row>
    <row r="29" spans="1:11" x14ac:dyDescent="0.2">
      <c r="A29" s="87" t="s">
        <v>24</v>
      </c>
      <c r="B29" s="103"/>
      <c r="C29" s="82"/>
      <c r="D29" s="145">
        <v>9.1999999999999998E-2</v>
      </c>
      <c r="E29" s="49">
        <v>136.05000000000001</v>
      </c>
      <c r="F29" s="2">
        <v>6.6E-3</v>
      </c>
      <c r="G29" s="52">
        <v>1.2999999999999999E-3</v>
      </c>
      <c r="H29" s="60">
        <f t="shared" si="4"/>
        <v>0</v>
      </c>
      <c r="I29" s="4">
        <f t="shared" si="2"/>
        <v>0</v>
      </c>
      <c r="J29" s="4">
        <f t="shared" si="5"/>
        <v>0</v>
      </c>
      <c r="K29" s="61">
        <f t="shared" si="3"/>
        <v>0</v>
      </c>
    </row>
    <row r="30" spans="1:11" x14ac:dyDescent="0.2">
      <c r="A30" s="87" t="s">
        <v>6</v>
      </c>
      <c r="B30" s="103"/>
      <c r="C30" s="82"/>
      <c r="D30" s="145">
        <v>9.0999999999999998E-2</v>
      </c>
      <c r="E30" s="147">
        <v>138.6</v>
      </c>
      <c r="F30" s="2">
        <v>6.6E-3</v>
      </c>
      <c r="G30" s="52">
        <v>1.2999999999999999E-3</v>
      </c>
      <c r="H30" s="60">
        <f t="shared" si="4"/>
        <v>0</v>
      </c>
      <c r="I30" s="4">
        <f t="shared" si="2"/>
        <v>0</v>
      </c>
      <c r="J30" s="4">
        <f t="shared" si="5"/>
        <v>0</v>
      </c>
      <c r="K30" s="61">
        <f t="shared" si="3"/>
        <v>0</v>
      </c>
    </row>
    <row r="31" spans="1:11" x14ac:dyDescent="0.2">
      <c r="A31" s="138" t="s">
        <v>25</v>
      </c>
      <c r="B31" s="139"/>
      <c r="C31" s="140"/>
      <c r="D31" s="146">
        <v>9.0999999999999998E-2</v>
      </c>
      <c r="E31" s="144">
        <v>149.41</v>
      </c>
      <c r="F31" s="2">
        <v>6.6E-3</v>
      </c>
      <c r="G31" s="52">
        <v>1.2999999999999999E-3</v>
      </c>
      <c r="H31" s="60">
        <f t="shared" si="4"/>
        <v>0</v>
      </c>
      <c r="I31" s="4">
        <f t="shared" si="2"/>
        <v>0</v>
      </c>
      <c r="J31" s="4">
        <f t="shared" si="5"/>
        <v>0</v>
      </c>
      <c r="K31" s="61">
        <f t="shared" si="3"/>
        <v>0</v>
      </c>
    </row>
    <row r="32" spans="1:11" x14ac:dyDescent="0.2">
      <c r="A32" s="87" t="s">
        <v>26</v>
      </c>
      <c r="B32" s="103"/>
      <c r="C32" s="82"/>
      <c r="D32" s="145">
        <v>6.8000000000000005E-2</v>
      </c>
      <c r="E32" s="147">
        <v>131.4</v>
      </c>
      <c r="F32" s="2">
        <v>6.6E-3</v>
      </c>
      <c r="G32" s="52">
        <v>1.2999999999999999E-3</v>
      </c>
      <c r="H32" s="60">
        <f t="shared" si="4"/>
        <v>0</v>
      </c>
      <c r="I32" s="4">
        <f t="shared" si="2"/>
        <v>0</v>
      </c>
      <c r="J32" s="4">
        <f t="shared" si="5"/>
        <v>0</v>
      </c>
      <c r="K32" s="61">
        <f t="shared" si="3"/>
        <v>0</v>
      </c>
    </row>
    <row r="33" spans="1:11" x14ac:dyDescent="0.2">
      <c r="A33" s="87" t="s">
        <v>27</v>
      </c>
      <c r="B33" s="103"/>
      <c r="C33" s="82"/>
      <c r="D33" s="145">
        <v>8.4000000000000005E-2</v>
      </c>
      <c r="E33" s="49">
        <v>150.88</v>
      </c>
      <c r="F33" s="2">
        <v>6.6E-3</v>
      </c>
      <c r="G33" s="52">
        <v>1.2999999999999999E-3</v>
      </c>
      <c r="H33" s="60">
        <f t="shared" si="4"/>
        <v>0</v>
      </c>
      <c r="I33" s="4">
        <f t="shared" si="2"/>
        <v>0</v>
      </c>
      <c r="J33" s="4">
        <f t="shared" si="5"/>
        <v>0</v>
      </c>
      <c r="K33" s="61">
        <f t="shared" si="3"/>
        <v>0</v>
      </c>
    </row>
    <row r="34" spans="1:11" x14ac:dyDescent="0.2">
      <c r="A34" s="87" t="s">
        <v>134</v>
      </c>
      <c r="B34" s="103"/>
      <c r="C34" s="82"/>
      <c r="D34" s="145">
        <v>5.8000000000000003E-2</v>
      </c>
      <c r="E34" s="49">
        <v>145.41999999999999</v>
      </c>
      <c r="F34" s="2">
        <v>6.6E-3</v>
      </c>
      <c r="G34" s="52">
        <v>1.2999999999999999E-3</v>
      </c>
      <c r="H34" s="60">
        <f t="shared" si="4"/>
        <v>0</v>
      </c>
      <c r="I34" s="4">
        <f t="shared" si="2"/>
        <v>0</v>
      </c>
      <c r="J34" s="4">
        <f t="shared" si="5"/>
        <v>0</v>
      </c>
      <c r="K34" s="61">
        <f t="shared" si="3"/>
        <v>0</v>
      </c>
    </row>
    <row r="35" spans="1:11" x14ac:dyDescent="0.2">
      <c r="A35" s="87" t="s">
        <v>133</v>
      </c>
      <c r="B35" s="103"/>
      <c r="C35" s="82"/>
      <c r="D35" s="145">
        <v>9.9000000000000005E-2</v>
      </c>
      <c r="E35" s="49">
        <v>143.16999999999999</v>
      </c>
      <c r="F35" s="2">
        <v>6.6E-3</v>
      </c>
      <c r="G35" s="52">
        <v>1.2999999999999999E-3</v>
      </c>
      <c r="H35" s="60">
        <f t="shared" si="4"/>
        <v>0</v>
      </c>
      <c r="I35" s="4">
        <f t="shared" si="2"/>
        <v>0</v>
      </c>
      <c r="J35" s="4">
        <f t="shared" si="5"/>
        <v>0</v>
      </c>
      <c r="K35" s="61">
        <f t="shared" si="3"/>
        <v>0</v>
      </c>
    </row>
    <row r="36" spans="1:11" x14ac:dyDescent="0.2">
      <c r="A36" s="87" t="s">
        <v>28</v>
      </c>
      <c r="B36" s="103"/>
      <c r="C36" s="82"/>
      <c r="D36" s="145">
        <v>0.10299999999999999</v>
      </c>
      <c r="E36" s="147">
        <v>151.81</v>
      </c>
      <c r="F36" s="2">
        <v>6.6E-3</v>
      </c>
      <c r="G36" s="52">
        <v>1.2999999999999999E-3</v>
      </c>
      <c r="H36" s="60">
        <f t="shared" si="4"/>
        <v>0</v>
      </c>
      <c r="I36" s="4">
        <f t="shared" si="2"/>
        <v>0</v>
      </c>
      <c r="J36" s="4">
        <f t="shared" si="5"/>
        <v>0</v>
      </c>
      <c r="K36" s="61">
        <f t="shared" si="3"/>
        <v>0</v>
      </c>
    </row>
    <row r="37" spans="1:11" x14ac:dyDescent="0.2">
      <c r="A37" s="87" t="s">
        <v>2</v>
      </c>
      <c r="B37" s="103"/>
      <c r="C37" s="82"/>
      <c r="D37" s="145">
        <v>0.10299999999999999</v>
      </c>
      <c r="E37" s="49">
        <v>142.79</v>
      </c>
      <c r="F37" s="2">
        <v>6.6E-3</v>
      </c>
      <c r="G37" s="52">
        <v>1.2999999999999999E-3</v>
      </c>
      <c r="H37" s="60">
        <f t="shared" si="4"/>
        <v>0</v>
      </c>
      <c r="I37" s="4">
        <f t="shared" si="2"/>
        <v>0</v>
      </c>
      <c r="J37" s="4">
        <f t="shared" si="5"/>
        <v>0</v>
      </c>
      <c r="K37" s="61">
        <f t="shared" si="3"/>
        <v>0</v>
      </c>
    </row>
    <row r="38" spans="1:11" x14ac:dyDescent="0.2">
      <c r="A38" s="87" t="s">
        <v>29</v>
      </c>
      <c r="B38" s="103"/>
      <c r="C38" s="82"/>
      <c r="D38" s="145">
        <v>0.105</v>
      </c>
      <c r="E38" s="147">
        <v>151.5</v>
      </c>
      <c r="F38" s="2">
        <v>6.6E-3</v>
      </c>
      <c r="G38" s="52">
        <v>1.2999999999999999E-3</v>
      </c>
      <c r="H38" s="60">
        <f t="shared" si="4"/>
        <v>0</v>
      </c>
      <c r="I38" s="4">
        <f t="shared" si="2"/>
        <v>0</v>
      </c>
      <c r="J38" s="4">
        <f t="shared" si="5"/>
        <v>0</v>
      </c>
      <c r="K38" s="61">
        <f t="shared" si="3"/>
        <v>0</v>
      </c>
    </row>
    <row r="39" spans="1:11" x14ac:dyDescent="0.2">
      <c r="A39" s="87" t="s">
        <v>30</v>
      </c>
      <c r="B39" s="103"/>
      <c r="C39" s="82"/>
      <c r="D39" s="145">
        <v>0.125</v>
      </c>
      <c r="E39" s="49">
        <v>149.96</v>
      </c>
      <c r="F39" s="2">
        <v>6.6E-3</v>
      </c>
      <c r="G39" s="52">
        <v>1.2999999999999999E-3</v>
      </c>
      <c r="H39" s="60">
        <f t="shared" si="4"/>
        <v>0</v>
      </c>
      <c r="I39" s="4">
        <f t="shared" si="2"/>
        <v>0</v>
      </c>
      <c r="J39" s="4">
        <f t="shared" si="5"/>
        <v>0</v>
      </c>
      <c r="K39" s="61">
        <f t="shared" si="3"/>
        <v>0</v>
      </c>
    </row>
    <row r="40" spans="1:11" x14ac:dyDescent="0.2">
      <c r="A40" s="87" t="s">
        <v>31</v>
      </c>
      <c r="B40" s="103"/>
      <c r="C40" s="82"/>
      <c r="D40" s="145">
        <v>0.11</v>
      </c>
      <c r="E40" s="49">
        <v>147.44</v>
      </c>
      <c r="F40" s="2">
        <v>6.6E-3</v>
      </c>
      <c r="G40" s="52">
        <v>1.2999999999999999E-3</v>
      </c>
      <c r="H40" s="60">
        <f t="shared" si="4"/>
        <v>0</v>
      </c>
      <c r="I40" s="4">
        <f t="shared" si="2"/>
        <v>0</v>
      </c>
      <c r="J40" s="4">
        <f t="shared" si="5"/>
        <v>0</v>
      </c>
      <c r="K40" s="61">
        <f t="shared" si="3"/>
        <v>0</v>
      </c>
    </row>
    <row r="41" spans="1:11" x14ac:dyDescent="0.2">
      <c r="A41" s="87" t="s">
        <v>32</v>
      </c>
      <c r="B41" s="103"/>
      <c r="C41" s="82"/>
      <c r="D41" s="145">
        <v>0.13900000000000001</v>
      </c>
      <c r="E41" s="49">
        <v>168.04</v>
      </c>
      <c r="F41" s="2">
        <v>6.6E-3</v>
      </c>
      <c r="G41" s="52">
        <v>1.2999999999999999E-3</v>
      </c>
      <c r="H41" s="60">
        <f t="shared" si="4"/>
        <v>0</v>
      </c>
      <c r="I41" s="4">
        <f t="shared" si="2"/>
        <v>0</v>
      </c>
      <c r="J41" s="4">
        <f t="shared" si="5"/>
        <v>0</v>
      </c>
      <c r="K41" s="61">
        <f t="shared" si="3"/>
        <v>0</v>
      </c>
    </row>
    <row r="42" spans="1:11" x14ac:dyDescent="0.2">
      <c r="A42" s="87" t="s">
        <v>33</v>
      </c>
      <c r="B42" s="103"/>
      <c r="C42" s="82"/>
      <c r="D42" s="145">
        <v>0.11</v>
      </c>
      <c r="E42" s="49">
        <v>154.37</v>
      </c>
      <c r="F42" s="2">
        <v>6.6E-3</v>
      </c>
      <c r="G42" s="52">
        <v>1.2999999999999999E-3</v>
      </c>
      <c r="H42" s="60">
        <f t="shared" si="4"/>
        <v>0</v>
      </c>
      <c r="I42" s="4">
        <f t="shared" si="2"/>
        <v>0</v>
      </c>
      <c r="J42" s="4">
        <f t="shared" si="5"/>
        <v>0</v>
      </c>
      <c r="K42" s="61">
        <f t="shared" si="3"/>
        <v>0</v>
      </c>
    </row>
    <row r="43" spans="1:11" x14ac:dyDescent="0.2">
      <c r="A43" s="87" t="s">
        <v>34</v>
      </c>
      <c r="B43" s="103"/>
      <c r="C43" s="82"/>
      <c r="D43" s="146">
        <v>0.125</v>
      </c>
      <c r="E43" s="49">
        <v>156.57</v>
      </c>
      <c r="F43" s="2">
        <v>6.6E-3</v>
      </c>
      <c r="G43" s="52">
        <v>1.2999999999999999E-3</v>
      </c>
      <c r="H43" s="60">
        <f t="shared" si="4"/>
        <v>0</v>
      </c>
      <c r="I43" s="4">
        <f t="shared" si="2"/>
        <v>0</v>
      </c>
      <c r="J43" s="4">
        <f t="shared" si="5"/>
        <v>0</v>
      </c>
      <c r="K43" s="61">
        <f t="shared" si="3"/>
        <v>0</v>
      </c>
    </row>
    <row r="44" spans="1:11" x14ac:dyDescent="0.2">
      <c r="A44" s="87" t="s">
        <v>35</v>
      </c>
      <c r="B44" s="103"/>
      <c r="C44" s="82"/>
      <c r="D44" s="145">
        <v>0.14299999999999999</v>
      </c>
      <c r="E44" s="49">
        <v>225.78</v>
      </c>
      <c r="F44" s="2">
        <v>6.6E-3</v>
      </c>
      <c r="G44" s="52">
        <v>1.2999999999999999E-3</v>
      </c>
      <c r="H44" s="60">
        <f t="shared" si="4"/>
        <v>0</v>
      </c>
      <c r="I44" s="4">
        <f t="shared" si="2"/>
        <v>0</v>
      </c>
      <c r="J44" s="4">
        <f t="shared" si="5"/>
        <v>0</v>
      </c>
      <c r="K44" s="61">
        <f t="shared" si="3"/>
        <v>0</v>
      </c>
    </row>
    <row r="45" spans="1:11" x14ac:dyDescent="0.2">
      <c r="A45" s="87" t="s">
        <v>65</v>
      </c>
      <c r="B45" s="103"/>
      <c r="C45" s="82"/>
      <c r="D45" s="145">
        <v>0.125</v>
      </c>
      <c r="E45" s="49">
        <v>159.47999999999999</v>
      </c>
      <c r="F45" s="2">
        <v>6.6E-3</v>
      </c>
      <c r="G45" s="52">
        <v>1.2999999999999999E-3</v>
      </c>
      <c r="H45" s="60">
        <f t="shared" si="4"/>
        <v>0</v>
      </c>
      <c r="I45" s="4">
        <f t="shared" si="2"/>
        <v>0</v>
      </c>
      <c r="J45" s="4">
        <f t="shared" si="5"/>
        <v>0</v>
      </c>
      <c r="K45" s="61">
        <f t="shared" si="3"/>
        <v>0</v>
      </c>
    </row>
    <row r="46" spans="1:11" x14ac:dyDescent="0.2">
      <c r="A46" s="87" t="s">
        <v>36</v>
      </c>
      <c r="B46" s="103"/>
      <c r="C46" s="82"/>
      <c r="D46" s="145">
        <v>0.13900000000000001</v>
      </c>
      <c r="E46" s="49">
        <v>164.33</v>
      </c>
      <c r="F46" s="2">
        <v>6.6E-3</v>
      </c>
      <c r="G46" s="52">
        <v>1.2999999999999999E-3</v>
      </c>
      <c r="H46" s="60">
        <f t="shared" si="4"/>
        <v>0</v>
      </c>
      <c r="I46" s="4">
        <f t="shared" si="2"/>
        <v>0</v>
      </c>
      <c r="J46" s="4">
        <f t="shared" si="5"/>
        <v>0</v>
      </c>
      <c r="K46" s="61">
        <f t="shared" si="3"/>
        <v>0</v>
      </c>
    </row>
    <row r="47" spans="1:11" x14ac:dyDescent="0.2">
      <c r="A47" s="87" t="s">
        <v>37</v>
      </c>
      <c r="B47" s="103"/>
      <c r="C47" s="82"/>
      <c r="D47" s="145">
        <v>0.14799999999999999</v>
      </c>
      <c r="E47" s="49">
        <v>165.17</v>
      </c>
      <c r="F47" s="2">
        <v>6.6E-3</v>
      </c>
      <c r="G47" s="52">
        <v>1.2999999999999999E-3</v>
      </c>
      <c r="H47" s="60">
        <f t="shared" si="4"/>
        <v>0</v>
      </c>
      <c r="I47" s="4">
        <f t="shared" si="2"/>
        <v>0</v>
      </c>
      <c r="J47" s="4">
        <f t="shared" si="5"/>
        <v>0</v>
      </c>
      <c r="K47" s="61">
        <f t="shared" si="3"/>
        <v>0</v>
      </c>
    </row>
    <row r="48" spans="1:11" x14ac:dyDescent="0.2">
      <c r="A48" s="87" t="s">
        <v>38</v>
      </c>
      <c r="B48" s="103"/>
      <c r="C48" s="82"/>
      <c r="D48" s="145">
        <v>0.14399999999999999</v>
      </c>
      <c r="E48" s="49">
        <v>163.74</v>
      </c>
      <c r="F48" s="2">
        <v>6.6E-3</v>
      </c>
      <c r="G48" s="52">
        <v>1.2999999999999999E-3</v>
      </c>
      <c r="H48" s="60">
        <f t="shared" si="4"/>
        <v>0</v>
      </c>
      <c r="I48" s="4">
        <f t="shared" si="2"/>
        <v>0</v>
      </c>
      <c r="J48" s="4">
        <f t="shared" si="5"/>
        <v>0</v>
      </c>
      <c r="K48" s="61">
        <f t="shared" si="3"/>
        <v>0</v>
      </c>
    </row>
    <row r="49" spans="1:11" x14ac:dyDescent="0.2">
      <c r="A49" s="87" t="s">
        <v>39</v>
      </c>
      <c r="B49" s="103"/>
      <c r="C49" s="82"/>
      <c r="D49" s="145">
        <v>0.125</v>
      </c>
      <c r="E49" s="49">
        <v>154.81</v>
      </c>
      <c r="F49" s="2">
        <v>6.6E-3</v>
      </c>
      <c r="G49" s="52">
        <v>1.2999999999999999E-3</v>
      </c>
      <c r="H49" s="60">
        <f t="shared" si="4"/>
        <v>0</v>
      </c>
      <c r="I49" s="4">
        <f t="shared" si="2"/>
        <v>0</v>
      </c>
      <c r="J49" s="4">
        <f t="shared" si="5"/>
        <v>0</v>
      </c>
      <c r="K49" s="61">
        <f t="shared" si="3"/>
        <v>0</v>
      </c>
    </row>
    <row r="50" spans="1:11" x14ac:dyDescent="0.2">
      <c r="A50" s="87" t="s">
        <v>40</v>
      </c>
      <c r="B50" s="103"/>
      <c r="C50" s="82"/>
      <c r="D50" s="145">
        <v>0.12</v>
      </c>
      <c r="E50" s="49">
        <v>152.66999999999999</v>
      </c>
      <c r="F50" s="2">
        <v>6.6E-3</v>
      </c>
      <c r="G50" s="52">
        <v>1.2999999999999999E-3</v>
      </c>
      <c r="H50" s="60">
        <f t="shared" si="4"/>
        <v>0</v>
      </c>
      <c r="I50" s="4">
        <f t="shared" si="2"/>
        <v>0</v>
      </c>
      <c r="J50" s="4">
        <f t="shared" si="5"/>
        <v>0</v>
      </c>
      <c r="K50" s="61">
        <f t="shared" si="3"/>
        <v>0</v>
      </c>
    </row>
    <row r="51" spans="1:11" x14ac:dyDescent="0.2">
      <c r="A51" s="87" t="s">
        <v>41</v>
      </c>
      <c r="B51" s="103"/>
      <c r="C51" s="82"/>
      <c r="D51" s="145">
        <v>0.13500000000000001</v>
      </c>
      <c r="E51" s="49">
        <v>159.22</v>
      </c>
      <c r="F51" s="2">
        <v>6.6E-3</v>
      </c>
      <c r="G51" s="52">
        <v>1.2999999999999999E-3</v>
      </c>
      <c r="H51" s="60">
        <f t="shared" si="4"/>
        <v>0</v>
      </c>
      <c r="I51" s="4">
        <f t="shared" si="2"/>
        <v>0</v>
      </c>
      <c r="J51" s="4">
        <f t="shared" si="5"/>
        <v>0</v>
      </c>
      <c r="K51" s="61">
        <f t="shared" si="3"/>
        <v>0</v>
      </c>
    </row>
    <row r="52" spans="1:11" x14ac:dyDescent="0.2">
      <c r="A52" s="87" t="s">
        <v>42</v>
      </c>
      <c r="B52" s="103"/>
      <c r="C52" s="82"/>
      <c r="D52" s="145">
        <v>0.158</v>
      </c>
      <c r="E52" s="49">
        <v>166.14</v>
      </c>
      <c r="F52" s="2">
        <v>6.6E-3</v>
      </c>
      <c r="G52" s="52">
        <v>1.2999999999999999E-3</v>
      </c>
      <c r="H52" s="60">
        <f t="shared" si="4"/>
        <v>0</v>
      </c>
      <c r="I52" s="4">
        <f t="shared" si="2"/>
        <v>0</v>
      </c>
      <c r="J52" s="4">
        <f t="shared" si="5"/>
        <v>0</v>
      </c>
      <c r="K52" s="61">
        <f t="shared" si="3"/>
        <v>0</v>
      </c>
    </row>
    <row r="53" spans="1:11" x14ac:dyDescent="0.2">
      <c r="A53" s="87" t="s">
        <v>4</v>
      </c>
      <c r="B53" s="103"/>
      <c r="C53" s="82"/>
      <c r="D53" s="77">
        <v>0.13800000000000001</v>
      </c>
      <c r="E53" s="49">
        <v>164.33</v>
      </c>
      <c r="F53" s="2">
        <v>6.6E-3</v>
      </c>
      <c r="G53" s="52">
        <v>1.2999999999999999E-3</v>
      </c>
      <c r="H53" s="60">
        <f t="shared" si="4"/>
        <v>0</v>
      </c>
      <c r="I53" s="4">
        <f t="shared" si="2"/>
        <v>0</v>
      </c>
      <c r="J53" s="4">
        <f t="shared" si="5"/>
        <v>0</v>
      </c>
      <c r="K53" s="61">
        <f t="shared" si="3"/>
        <v>0</v>
      </c>
    </row>
    <row r="54" spans="1:11" s="16" customFormat="1" ht="13.5" x14ac:dyDescent="0.25">
      <c r="A54" s="86" t="s">
        <v>43</v>
      </c>
      <c r="B54" s="71" t="s">
        <v>136</v>
      </c>
      <c r="C54" s="71" t="s">
        <v>90</v>
      </c>
      <c r="D54" s="71" t="s">
        <v>138</v>
      </c>
      <c r="E54" s="45" t="s">
        <v>68</v>
      </c>
      <c r="F54" s="3" t="s">
        <v>69</v>
      </c>
      <c r="G54" s="46" t="s">
        <v>70</v>
      </c>
      <c r="H54" s="64" t="s">
        <v>71</v>
      </c>
      <c r="I54" s="5" t="s">
        <v>72</v>
      </c>
      <c r="J54" s="5" t="s">
        <v>73</v>
      </c>
      <c r="K54" s="65" t="s">
        <v>74</v>
      </c>
    </row>
    <row r="55" spans="1:11" x14ac:dyDescent="0.2">
      <c r="A55" s="87" t="s">
        <v>44</v>
      </c>
      <c r="B55" s="103"/>
      <c r="C55" s="82"/>
      <c r="D55" s="148">
        <v>9.9499999999999993</v>
      </c>
      <c r="E55" s="144">
        <v>200.11</v>
      </c>
      <c r="F55" s="2">
        <v>7.0999999999999994E-2</v>
      </c>
      <c r="G55" s="149">
        <v>1.2999999999999999E-3</v>
      </c>
      <c r="H55" s="60">
        <f t="shared" si="4"/>
        <v>0</v>
      </c>
      <c r="I55" s="4">
        <f t="shared" si="2"/>
        <v>0</v>
      </c>
      <c r="J55" s="4">
        <f t="shared" si="5"/>
        <v>0</v>
      </c>
      <c r="K55" s="61">
        <f t="shared" si="3"/>
        <v>0</v>
      </c>
    </row>
    <row r="56" spans="1:11" x14ac:dyDescent="0.2">
      <c r="A56" s="87" t="s">
        <v>45</v>
      </c>
      <c r="B56" s="103"/>
      <c r="C56" s="82"/>
      <c r="D56" s="150">
        <v>28</v>
      </c>
      <c r="E56" s="49">
        <v>189.53</v>
      </c>
      <c r="F56" s="2">
        <v>7.0999999999999994E-2</v>
      </c>
      <c r="G56" s="52">
        <v>9.2999999999999992E-3</v>
      </c>
      <c r="H56" s="60">
        <f t="shared" si="4"/>
        <v>0</v>
      </c>
      <c r="I56" s="4">
        <f t="shared" si="2"/>
        <v>0</v>
      </c>
      <c r="J56" s="4">
        <f t="shared" si="5"/>
        <v>0</v>
      </c>
      <c r="K56" s="61">
        <f t="shared" si="3"/>
        <v>0</v>
      </c>
    </row>
    <row r="57" spans="1:11" x14ac:dyDescent="0.2">
      <c r="A57" s="87" t="s">
        <v>46</v>
      </c>
      <c r="B57" s="103"/>
      <c r="C57" s="82"/>
      <c r="D57" s="73">
        <v>38</v>
      </c>
      <c r="E57" s="47">
        <v>165.35</v>
      </c>
      <c r="F57" s="2" t="s">
        <v>80</v>
      </c>
      <c r="G57" s="52" t="s">
        <v>80</v>
      </c>
      <c r="H57" s="60">
        <f t="shared" si="4"/>
        <v>0</v>
      </c>
      <c r="I57" s="4">
        <v>0</v>
      </c>
      <c r="J57" s="4">
        <v>0</v>
      </c>
      <c r="K57" s="61">
        <f t="shared" si="3"/>
        <v>0</v>
      </c>
    </row>
    <row r="58" spans="1:11" x14ac:dyDescent="0.2">
      <c r="A58" s="87" t="s">
        <v>35</v>
      </c>
      <c r="B58" s="103"/>
      <c r="C58" s="82"/>
      <c r="D58" s="73">
        <v>30</v>
      </c>
      <c r="E58" s="47">
        <v>225.78</v>
      </c>
      <c r="F58" s="2" t="s">
        <v>80</v>
      </c>
      <c r="G58" s="52" t="s">
        <v>80</v>
      </c>
      <c r="H58" s="60">
        <f t="shared" si="4"/>
        <v>0</v>
      </c>
      <c r="I58" s="4">
        <v>0</v>
      </c>
      <c r="J58" s="4">
        <v>0</v>
      </c>
      <c r="K58" s="61">
        <f t="shared" si="3"/>
        <v>0</v>
      </c>
    </row>
    <row r="59" spans="1:11" s="17" customFormat="1" ht="24" x14ac:dyDescent="0.25">
      <c r="A59" s="88" t="s">
        <v>47</v>
      </c>
      <c r="B59" s="74" t="s">
        <v>86</v>
      </c>
      <c r="C59" s="79" t="s">
        <v>90</v>
      </c>
      <c r="D59" s="74" t="s">
        <v>61</v>
      </c>
      <c r="E59" s="50" t="s">
        <v>68</v>
      </c>
      <c r="F59" s="6" t="s">
        <v>69</v>
      </c>
      <c r="G59" s="51" t="s">
        <v>70</v>
      </c>
      <c r="H59" s="62" t="s">
        <v>71</v>
      </c>
      <c r="I59" s="7" t="s">
        <v>72</v>
      </c>
      <c r="J59" s="7" t="s">
        <v>73</v>
      </c>
      <c r="K59" s="63" t="s">
        <v>74</v>
      </c>
    </row>
    <row r="60" spans="1:11" x14ac:dyDescent="0.2">
      <c r="A60" s="87" t="s">
        <v>48</v>
      </c>
      <c r="B60" s="103"/>
      <c r="C60" s="82"/>
      <c r="D60" s="72">
        <v>9.2E-5</v>
      </c>
      <c r="E60" s="53">
        <v>604.77</v>
      </c>
      <c r="F60" s="1">
        <v>4.8999999999999998E-5</v>
      </c>
      <c r="G60" s="48">
        <v>2.2000000000000001E-4</v>
      </c>
      <c r="H60" s="60">
        <f t="shared" si="4"/>
        <v>0</v>
      </c>
      <c r="I60" s="4">
        <f t="shared" si="2"/>
        <v>0</v>
      </c>
      <c r="J60" s="4">
        <f t="shared" si="5"/>
        <v>0</v>
      </c>
      <c r="K60" s="61">
        <f t="shared" si="3"/>
        <v>0</v>
      </c>
    </row>
    <row r="61" spans="1:11" x14ac:dyDescent="0.2">
      <c r="A61" s="87" t="s">
        <v>49</v>
      </c>
      <c r="B61" s="103"/>
      <c r="C61" s="82"/>
      <c r="D61" s="72">
        <v>5.9899999999999997E-3</v>
      </c>
      <c r="E61" s="53">
        <v>103.29</v>
      </c>
      <c r="F61" s="1">
        <v>1.1000000000000001E-3</v>
      </c>
      <c r="G61" s="48">
        <v>2.2000000000000001E-4</v>
      </c>
      <c r="H61" s="60">
        <f t="shared" si="4"/>
        <v>0</v>
      </c>
      <c r="I61" s="4">
        <f t="shared" si="2"/>
        <v>0</v>
      </c>
      <c r="J61" s="4">
        <f t="shared" si="5"/>
        <v>0</v>
      </c>
      <c r="K61" s="61">
        <f t="shared" si="3"/>
        <v>0</v>
      </c>
    </row>
    <row r="62" spans="1:11" x14ac:dyDescent="0.2">
      <c r="A62" s="87" t="s">
        <v>51</v>
      </c>
      <c r="B62" s="103"/>
      <c r="C62" s="82"/>
      <c r="D62" s="72">
        <v>2.516E-3</v>
      </c>
      <c r="E62" s="53">
        <v>135.5</v>
      </c>
      <c r="F62" s="1" t="s">
        <v>80</v>
      </c>
      <c r="G62" s="48" t="s">
        <v>80</v>
      </c>
      <c r="H62" s="60">
        <f t="shared" si="4"/>
        <v>0</v>
      </c>
      <c r="I62" s="4">
        <v>0</v>
      </c>
      <c r="J62" s="4">
        <v>0</v>
      </c>
      <c r="K62" s="61">
        <f t="shared" si="3"/>
        <v>0</v>
      </c>
    </row>
    <row r="63" spans="1:11" x14ac:dyDescent="0.2">
      <c r="A63" s="87" t="s">
        <v>50</v>
      </c>
      <c r="B63" s="103"/>
      <c r="C63" s="82"/>
      <c r="D63" s="72">
        <v>1.3879999999999999E-3</v>
      </c>
      <c r="E63" s="53">
        <v>130.07</v>
      </c>
      <c r="F63" s="2" t="s">
        <v>80</v>
      </c>
      <c r="G63" s="52" t="s">
        <v>80</v>
      </c>
      <c r="H63" s="60">
        <f t="shared" si="4"/>
        <v>0</v>
      </c>
      <c r="I63" s="4">
        <v>0</v>
      </c>
      <c r="J63" s="4">
        <v>0</v>
      </c>
      <c r="K63" s="61">
        <f t="shared" si="3"/>
        <v>0</v>
      </c>
    </row>
    <row r="64" spans="1:11" s="16" customFormat="1" ht="13.5" x14ac:dyDescent="0.25">
      <c r="A64" s="86" t="s">
        <v>52</v>
      </c>
      <c r="B64" s="71" t="s">
        <v>136</v>
      </c>
      <c r="C64" s="71" t="s">
        <v>90</v>
      </c>
      <c r="D64" s="71" t="s">
        <v>138</v>
      </c>
      <c r="E64" s="45" t="s">
        <v>68</v>
      </c>
      <c r="F64" s="3" t="s">
        <v>69</v>
      </c>
      <c r="G64" s="46" t="s">
        <v>70</v>
      </c>
      <c r="H64" s="64" t="s">
        <v>71</v>
      </c>
      <c r="I64" s="5" t="s">
        <v>72</v>
      </c>
      <c r="J64" s="5" t="s">
        <v>73</v>
      </c>
      <c r="K64" s="65" t="s">
        <v>74</v>
      </c>
    </row>
    <row r="65" spans="1:11" s="133" customFormat="1" ht="23.25" customHeight="1" x14ac:dyDescent="0.25">
      <c r="A65" s="152" t="s">
        <v>143</v>
      </c>
      <c r="B65" s="128"/>
      <c r="C65" s="129"/>
      <c r="D65" s="154">
        <v>17.48</v>
      </c>
      <c r="E65" s="151">
        <v>206.79</v>
      </c>
      <c r="F65" s="155">
        <v>1.6E-2</v>
      </c>
      <c r="G65" s="156">
        <v>7.9000000000000008E-3</v>
      </c>
      <c r="H65" s="131">
        <f t="shared" si="4"/>
        <v>0</v>
      </c>
      <c r="I65" s="132">
        <f t="shared" si="2"/>
        <v>0</v>
      </c>
      <c r="J65" s="132">
        <f t="shared" si="5"/>
        <v>0</v>
      </c>
      <c r="K65" s="136">
        <f t="shared" si="3"/>
        <v>0</v>
      </c>
    </row>
    <row r="66" spans="1:11" x14ac:dyDescent="0.2">
      <c r="A66" s="87" t="s">
        <v>53</v>
      </c>
      <c r="B66" s="103"/>
      <c r="C66" s="82"/>
      <c r="D66" s="78">
        <v>8.25</v>
      </c>
      <c r="E66" s="47">
        <v>260.52</v>
      </c>
      <c r="F66" s="1">
        <v>7.0999999999999994E-2</v>
      </c>
      <c r="G66" s="48">
        <v>9.2999999999999992E-3</v>
      </c>
      <c r="H66" s="60">
        <f t="shared" si="4"/>
        <v>0</v>
      </c>
      <c r="I66" s="4">
        <f t="shared" si="2"/>
        <v>0</v>
      </c>
      <c r="J66" s="4">
        <f t="shared" si="5"/>
        <v>0</v>
      </c>
      <c r="K66" s="61">
        <f t="shared" si="3"/>
        <v>0</v>
      </c>
    </row>
    <row r="67" spans="1:11" x14ac:dyDescent="0.2">
      <c r="A67" s="87" t="s">
        <v>54</v>
      </c>
      <c r="B67" s="103"/>
      <c r="C67" s="82"/>
      <c r="D67" s="78">
        <v>8</v>
      </c>
      <c r="E67" s="47">
        <v>246.56</v>
      </c>
      <c r="F67" s="1">
        <v>7.0999999999999994E-2</v>
      </c>
      <c r="G67" s="48">
        <v>9.2999999999999992E-3</v>
      </c>
      <c r="H67" s="60">
        <f t="shared" si="4"/>
        <v>0</v>
      </c>
      <c r="I67" s="4">
        <f t="shared" si="2"/>
        <v>0</v>
      </c>
      <c r="J67" s="4">
        <f t="shared" si="5"/>
        <v>0</v>
      </c>
      <c r="K67" s="61">
        <f t="shared" si="3"/>
        <v>0</v>
      </c>
    </row>
    <row r="68" spans="1:11" x14ac:dyDescent="0.2">
      <c r="A68" s="87" t="s">
        <v>55</v>
      </c>
      <c r="B68" s="103"/>
      <c r="C68" s="82"/>
      <c r="D68" s="153">
        <v>10.39</v>
      </c>
      <c r="E68" s="47">
        <v>232.61</v>
      </c>
      <c r="F68" s="1">
        <v>7.0999999999999994E-2</v>
      </c>
      <c r="G68" s="48">
        <v>9.2999999999999992E-3</v>
      </c>
      <c r="H68" s="60">
        <f t="shared" si="4"/>
        <v>0</v>
      </c>
      <c r="I68" s="4">
        <f t="shared" si="2"/>
        <v>0</v>
      </c>
      <c r="J68" s="4">
        <f t="shared" si="5"/>
        <v>0</v>
      </c>
      <c r="K68" s="61">
        <f t="shared" si="3"/>
        <v>0</v>
      </c>
    </row>
    <row r="69" spans="1:11" s="18" customFormat="1" ht="24" x14ac:dyDescent="0.2">
      <c r="A69" s="89" t="s">
        <v>56</v>
      </c>
      <c r="B69" s="74" t="s">
        <v>86</v>
      </c>
      <c r="C69" s="71" t="s">
        <v>90</v>
      </c>
      <c r="D69" s="79" t="s">
        <v>61</v>
      </c>
      <c r="E69" s="54" t="s">
        <v>68</v>
      </c>
      <c r="F69" s="8" t="s">
        <v>69</v>
      </c>
      <c r="G69" s="55" t="s">
        <v>70</v>
      </c>
      <c r="H69" s="66" t="s">
        <v>71</v>
      </c>
      <c r="I69" s="9" t="s">
        <v>72</v>
      </c>
      <c r="J69" s="9" t="s">
        <v>73</v>
      </c>
      <c r="K69" s="67" t="s">
        <v>74</v>
      </c>
    </row>
    <row r="70" spans="1:11" x14ac:dyDescent="0.2">
      <c r="A70" s="157" t="s">
        <v>145</v>
      </c>
      <c r="B70" s="103"/>
      <c r="C70" s="82"/>
      <c r="D70" s="77">
        <v>4.8500000000000003E-4</v>
      </c>
      <c r="E70" s="49">
        <v>114.79</v>
      </c>
      <c r="F70" s="2">
        <v>7.1000000000000004E-3</v>
      </c>
      <c r="G70" s="52">
        <v>1.4E-3</v>
      </c>
      <c r="H70" s="60">
        <f>IF(C70&gt;0, B70*D70*E70*C70/2000,B70*D70*E70*8760/2000)</f>
        <v>0</v>
      </c>
      <c r="I70" s="4">
        <f>IF(C70&gt;0,B70*D70*F70*C70/2000, B70*D70*F70*8760/2000)</f>
        <v>0</v>
      </c>
      <c r="J70" s="4">
        <f>IF(C70&gt;0,B70*D70*G70*C70/2000, B70*D70*G70*8760/2000)</f>
        <v>0</v>
      </c>
      <c r="K70" s="61">
        <f t="shared" si="3"/>
        <v>0</v>
      </c>
    </row>
    <row r="71" spans="1:11" x14ac:dyDescent="0.2">
      <c r="A71" s="157" t="s">
        <v>146</v>
      </c>
      <c r="B71" s="103"/>
      <c r="C71" s="82"/>
      <c r="D71" s="77">
        <v>6.5499999999999998E-4</v>
      </c>
      <c r="E71" s="49">
        <v>114.79</v>
      </c>
      <c r="F71" s="2">
        <v>7.1000000000000004E-3</v>
      </c>
      <c r="G71" s="52">
        <v>1.4E-3</v>
      </c>
      <c r="H71" s="60">
        <f t="shared" si="4"/>
        <v>0</v>
      </c>
      <c r="I71" s="4">
        <f t="shared" si="2"/>
        <v>0</v>
      </c>
      <c r="J71" s="4">
        <f t="shared" si="5"/>
        <v>0</v>
      </c>
      <c r="K71" s="61">
        <f t="shared" si="3"/>
        <v>0</v>
      </c>
    </row>
    <row r="72" spans="1:11" s="16" customFormat="1" ht="13.5" x14ac:dyDescent="0.25">
      <c r="A72" s="86" t="s">
        <v>57</v>
      </c>
      <c r="B72" s="71" t="s">
        <v>87</v>
      </c>
      <c r="C72" s="71" t="s">
        <v>90</v>
      </c>
      <c r="D72" s="71" t="s">
        <v>64</v>
      </c>
      <c r="E72" s="45" t="s">
        <v>68</v>
      </c>
      <c r="F72" s="3" t="s">
        <v>69</v>
      </c>
      <c r="G72" s="46" t="s">
        <v>70</v>
      </c>
      <c r="H72" s="64" t="s">
        <v>71</v>
      </c>
      <c r="I72" s="5" t="s">
        <v>72</v>
      </c>
      <c r="J72" s="5" t="s">
        <v>73</v>
      </c>
      <c r="K72" s="65" t="s">
        <v>74</v>
      </c>
    </row>
    <row r="73" spans="1:11" x14ac:dyDescent="0.2">
      <c r="A73" s="87" t="s">
        <v>27</v>
      </c>
      <c r="B73" s="103"/>
      <c r="C73" s="82"/>
      <c r="D73" s="80">
        <v>8.4000000000000005E-2</v>
      </c>
      <c r="E73" s="47">
        <v>150.88</v>
      </c>
      <c r="F73" s="1">
        <v>2.3999999999999998E-3</v>
      </c>
      <c r="G73" s="48">
        <v>2.4000000000000001E-4</v>
      </c>
      <c r="H73" s="60">
        <f t="shared" si="4"/>
        <v>0</v>
      </c>
      <c r="I73" s="4">
        <f t="shared" si="2"/>
        <v>0</v>
      </c>
      <c r="J73" s="4">
        <f t="shared" si="5"/>
        <v>0</v>
      </c>
      <c r="K73" s="61">
        <f t="shared" si="3"/>
        <v>0</v>
      </c>
    </row>
    <row r="74" spans="1:11" x14ac:dyDescent="0.2">
      <c r="A74" s="157" t="s">
        <v>144</v>
      </c>
      <c r="B74" s="103"/>
      <c r="C74" s="82"/>
      <c r="D74" s="80">
        <v>0.128</v>
      </c>
      <c r="E74" s="47">
        <v>162.79</v>
      </c>
      <c r="F74" s="1">
        <v>2.3999999999999998E-3</v>
      </c>
      <c r="G74" s="48">
        <v>2.4000000000000001E-4</v>
      </c>
      <c r="H74" s="60">
        <f t="shared" si="4"/>
        <v>0</v>
      </c>
      <c r="I74" s="4">
        <f t="shared" si="2"/>
        <v>0</v>
      </c>
      <c r="J74" s="4">
        <f t="shared" si="5"/>
        <v>0</v>
      </c>
      <c r="K74" s="61">
        <f t="shared" si="3"/>
        <v>0</v>
      </c>
    </row>
    <row r="75" spans="1:11" x14ac:dyDescent="0.2">
      <c r="A75" s="87" t="s">
        <v>58</v>
      </c>
      <c r="B75" s="103"/>
      <c r="C75" s="82"/>
      <c r="D75" s="80">
        <v>0.125</v>
      </c>
      <c r="E75" s="47">
        <v>156.66</v>
      </c>
      <c r="F75" s="1">
        <v>2.3999999999999998E-3</v>
      </c>
      <c r="G75" s="48">
        <v>2.4000000000000001E-4</v>
      </c>
      <c r="H75" s="60">
        <f t="shared" si="4"/>
        <v>0</v>
      </c>
      <c r="I75" s="4">
        <f t="shared" si="2"/>
        <v>0</v>
      </c>
      <c r="J75" s="4">
        <f t="shared" si="5"/>
        <v>0</v>
      </c>
      <c r="K75" s="61">
        <f t="shared" si="3"/>
        <v>0</v>
      </c>
    </row>
    <row r="76" spans="1:11" ht="12.75" thickBot="1" x14ac:dyDescent="0.25">
      <c r="A76" s="90" t="s">
        <v>59</v>
      </c>
      <c r="B76" s="104"/>
      <c r="C76" s="83"/>
      <c r="D76" s="81">
        <v>0.12</v>
      </c>
      <c r="E76" s="56">
        <v>179.79</v>
      </c>
      <c r="F76" s="57">
        <v>2.3999999999999998E-3</v>
      </c>
      <c r="G76" s="58">
        <v>2.4000000000000001E-4</v>
      </c>
      <c r="H76" s="60">
        <f t="shared" si="4"/>
        <v>0</v>
      </c>
      <c r="I76" s="4">
        <f t="shared" si="2"/>
        <v>0</v>
      </c>
      <c r="J76" s="4">
        <f t="shared" si="5"/>
        <v>0</v>
      </c>
      <c r="K76" s="61">
        <f t="shared" si="3"/>
        <v>0</v>
      </c>
    </row>
    <row r="77" spans="1:11" ht="12.75" thickBot="1" x14ac:dyDescent="0.25">
      <c r="A77" s="159" t="s">
        <v>79</v>
      </c>
      <c r="B77" s="160"/>
      <c r="C77" s="160"/>
      <c r="D77" s="160"/>
      <c r="E77" s="160"/>
      <c r="F77" s="160"/>
      <c r="G77" s="161"/>
      <c r="H77" s="91">
        <f>SUM(H10:H76)</f>
        <v>0</v>
      </c>
      <c r="I77" s="91">
        <f>SUM(I10:I76)</f>
        <v>0</v>
      </c>
      <c r="J77" s="91">
        <f>SUM(J10:J76)</f>
        <v>0</v>
      </c>
      <c r="K77" s="92">
        <f>SUM(K10:K76)</f>
        <v>0</v>
      </c>
    </row>
    <row r="78" spans="1:11" s="21" customFormat="1" x14ac:dyDescent="0.2">
      <c r="A78" s="141" t="s">
        <v>7</v>
      </c>
      <c r="B78" s="141"/>
      <c r="C78" s="141"/>
      <c r="D78" s="141"/>
      <c r="E78" s="19"/>
      <c r="F78" s="19"/>
      <c r="G78" s="19"/>
      <c r="H78" s="20"/>
      <c r="I78" s="20"/>
      <c r="J78" s="20"/>
    </row>
    <row r="79" spans="1:11" s="21" customFormat="1" x14ac:dyDescent="0.2">
      <c r="A79" s="22" t="s">
        <v>78</v>
      </c>
      <c r="B79" s="23"/>
      <c r="C79" s="23"/>
      <c r="D79" s="24"/>
      <c r="E79" s="25"/>
      <c r="F79" s="25"/>
      <c r="G79" s="25"/>
      <c r="H79" s="25"/>
      <c r="I79" s="24"/>
      <c r="J79" s="24"/>
    </row>
    <row r="80" spans="1:11" s="21" customFormat="1" ht="24" customHeight="1" x14ac:dyDescent="0.2">
      <c r="A80" s="166" t="s">
        <v>154</v>
      </c>
      <c r="B80" s="166"/>
      <c r="C80" s="166"/>
      <c r="D80" s="166"/>
      <c r="E80" s="166"/>
      <c r="F80" s="166"/>
      <c r="G80" s="166"/>
      <c r="H80" s="166"/>
      <c r="I80" s="166"/>
      <c r="J80" s="166"/>
      <c r="K80" s="166"/>
    </row>
    <row r="81" spans="1:10" s="21" customFormat="1" x14ac:dyDescent="0.2">
      <c r="A81" s="22" t="s">
        <v>149</v>
      </c>
      <c r="B81" s="23"/>
      <c r="C81" s="23"/>
      <c r="D81" s="24"/>
      <c r="E81" s="113"/>
      <c r="F81" s="23"/>
      <c r="G81" s="23"/>
      <c r="H81" s="23"/>
      <c r="I81" s="22"/>
      <c r="J81" s="22"/>
    </row>
    <row r="82" spans="1:10" s="21" customFormat="1" x14ac:dyDescent="0.2">
      <c r="A82" s="22" t="s">
        <v>150</v>
      </c>
      <c r="B82" s="23"/>
      <c r="C82" s="23"/>
      <c r="D82" s="24"/>
      <c r="E82" s="25"/>
      <c r="F82" s="25"/>
      <c r="G82" s="25"/>
      <c r="H82" s="25"/>
      <c r="I82" s="24"/>
      <c r="J82" s="24"/>
    </row>
    <row r="83" spans="1:10" s="21" customFormat="1" x14ac:dyDescent="0.2">
      <c r="A83" s="24" t="s">
        <v>151</v>
      </c>
      <c r="B83" s="25"/>
      <c r="C83" s="25"/>
      <c r="D83" s="24"/>
      <c r="E83" s="24"/>
      <c r="F83" s="24"/>
      <c r="G83" s="24"/>
      <c r="H83" s="24"/>
      <c r="I83" s="24"/>
      <c r="J83" s="26"/>
    </row>
    <row r="84" spans="1:10" s="21" customFormat="1" x14ac:dyDescent="0.2">
      <c r="A84" s="127"/>
      <c r="B84" s="27"/>
      <c r="C84" s="27"/>
    </row>
    <row r="85" spans="1:10" s="21" customFormat="1" x14ac:dyDescent="0.2">
      <c r="B85" s="27"/>
      <c r="C85" s="27"/>
    </row>
    <row r="86" spans="1:10" s="21" customFormat="1" x14ac:dyDescent="0.2">
      <c r="B86" s="27"/>
      <c r="C86" s="27"/>
    </row>
  </sheetData>
  <mergeCells count="11">
    <mergeCell ref="H8:K8"/>
    <mergeCell ref="A77:G77"/>
    <mergeCell ref="F2:K6"/>
    <mergeCell ref="A7:K7"/>
    <mergeCell ref="B3:C3"/>
    <mergeCell ref="A80:K80"/>
    <mergeCell ref="A1:K1"/>
    <mergeCell ref="B2:E2"/>
    <mergeCell ref="B4:E4"/>
    <mergeCell ref="A5:E6"/>
    <mergeCell ref="E8:G8"/>
  </mergeCells>
  <printOptions horizontalCentered="1"/>
  <pageMargins left="0.2" right="0.2" top="0.4" bottom="0.4" header="0.3" footer="0.3"/>
  <pageSetup paperSize="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5"/>
  <sheetViews>
    <sheetView topLeftCell="A10" workbookViewId="0">
      <selection activeCell="P19" sqref="P19"/>
    </sheetView>
  </sheetViews>
  <sheetFormatPr defaultRowHeight="12" x14ac:dyDescent="0.2"/>
  <cols>
    <col min="1" max="1" width="25.5703125" style="10" customWidth="1"/>
    <col min="2" max="2" width="14.28515625" style="28" customWidth="1"/>
    <col min="3" max="3" width="17.85546875" style="10" customWidth="1"/>
    <col min="4" max="4" width="14.42578125" style="10" customWidth="1"/>
    <col min="5" max="5" width="13.5703125" style="10" customWidth="1"/>
    <col min="6" max="6" width="13.85546875" style="10" customWidth="1"/>
    <col min="7" max="7" width="17.140625" style="10" customWidth="1"/>
    <col min="8" max="8" width="14.7109375" style="10" bestFit="1" customWidth="1"/>
    <col min="9" max="9" width="13.85546875" style="10" customWidth="1"/>
    <col min="10" max="10" width="20.28515625" style="10" customWidth="1"/>
    <col min="11" max="16384" width="9.140625" style="10"/>
  </cols>
  <sheetData>
    <row r="1" spans="1:12" ht="21" thickBot="1" x14ac:dyDescent="0.35">
      <c r="A1" s="167" t="s">
        <v>83</v>
      </c>
      <c r="B1" s="167"/>
      <c r="C1" s="167"/>
      <c r="D1" s="167"/>
      <c r="E1" s="167"/>
      <c r="F1" s="167"/>
      <c r="G1" s="167"/>
      <c r="H1" s="167"/>
      <c r="I1" s="167"/>
      <c r="J1" s="167"/>
    </row>
    <row r="2" spans="1:12" ht="12" customHeight="1" x14ac:dyDescent="0.2">
      <c r="A2" s="12" t="s">
        <v>0</v>
      </c>
      <c r="B2" s="178"/>
      <c r="C2" s="178"/>
      <c r="D2" s="178"/>
      <c r="E2" s="179"/>
      <c r="F2" s="162" t="s">
        <v>159</v>
      </c>
      <c r="G2" s="162"/>
      <c r="H2" s="162"/>
      <c r="I2" s="162"/>
      <c r="J2" s="162"/>
      <c r="K2" s="11"/>
      <c r="L2" s="11"/>
    </row>
    <row r="3" spans="1:12" x14ac:dyDescent="0.2">
      <c r="A3" s="13" t="s">
        <v>76</v>
      </c>
      <c r="B3" s="164"/>
      <c r="C3" s="165"/>
      <c r="D3" s="93" t="s">
        <v>135</v>
      </c>
      <c r="E3" s="94"/>
      <c r="F3" s="162"/>
      <c r="G3" s="162"/>
      <c r="H3" s="162"/>
      <c r="I3" s="162"/>
      <c r="J3" s="162"/>
      <c r="K3" s="11"/>
      <c r="L3" s="11"/>
    </row>
    <row r="4" spans="1:12" ht="12.75" thickBot="1" x14ac:dyDescent="0.25">
      <c r="A4" s="42" t="s">
        <v>77</v>
      </c>
      <c r="B4" s="170"/>
      <c r="C4" s="170"/>
      <c r="D4" s="170"/>
      <c r="E4" s="171"/>
      <c r="F4" s="162"/>
      <c r="G4" s="162"/>
      <c r="H4" s="162"/>
      <c r="I4" s="162"/>
      <c r="J4" s="162"/>
      <c r="K4" s="11"/>
      <c r="L4" s="11"/>
    </row>
    <row r="5" spans="1:12" ht="15" customHeight="1" x14ac:dyDescent="0.2">
      <c r="A5" s="173"/>
      <c r="B5" s="173"/>
      <c r="C5" s="173"/>
      <c r="D5" s="173"/>
      <c r="E5" s="173"/>
      <c r="F5" s="162"/>
      <c r="G5" s="162"/>
      <c r="H5" s="162"/>
      <c r="I5" s="162"/>
      <c r="J5" s="162"/>
      <c r="K5" s="11"/>
      <c r="L5" s="11"/>
    </row>
    <row r="6" spans="1:12" ht="23.25" customHeight="1" x14ac:dyDescent="0.2">
      <c r="A6" s="173"/>
      <c r="B6" s="173"/>
      <c r="C6" s="173"/>
      <c r="D6" s="173"/>
      <c r="E6" s="173"/>
      <c r="F6" s="162"/>
      <c r="G6" s="162"/>
      <c r="H6" s="162"/>
      <c r="I6" s="162"/>
      <c r="J6" s="162"/>
      <c r="K6" s="11"/>
      <c r="L6" s="11"/>
    </row>
    <row r="7" spans="1:12" s="29" customFormat="1" ht="12.75" thickBot="1" x14ac:dyDescent="0.25">
      <c r="A7" s="180" t="s">
        <v>156</v>
      </c>
      <c r="B7" s="180"/>
      <c r="C7" s="180"/>
      <c r="D7" s="180"/>
      <c r="E7" s="180"/>
      <c r="F7" s="180"/>
      <c r="G7" s="180"/>
      <c r="H7" s="180"/>
      <c r="I7" s="180"/>
      <c r="J7" s="180"/>
    </row>
    <row r="8" spans="1:12" s="15" customFormat="1" ht="25.5" customHeight="1" x14ac:dyDescent="0.2">
      <c r="A8" s="96" t="s">
        <v>1</v>
      </c>
      <c r="B8" s="70" t="s">
        <v>84</v>
      </c>
      <c r="C8" s="98" t="s">
        <v>60</v>
      </c>
      <c r="D8" s="174" t="s">
        <v>66</v>
      </c>
      <c r="E8" s="175"/>
      <c r="F8" s="176"/>
      <c r="G8" s="174" t="s">
        <v>67</v>
      </c>
      <c r="H8" s="175"/>
      <c r="I8" s="175"/>
      <c r="J8" s="176"/>
    </row>
    <row r="9" spans="1:12" s="16" customFormat="1" ht="13.5" x14ac:dyDescent="0.25">
      <c r="A9" s="97" t="s">
        <v>8</v>
      </c>
      <c r="B9" s="71" t="s">
        <v>137</v>
      </c>
      <c r="C9" s="99" t="s">
        <v>138</v>
      </c>
      <c r="D9" s="45" t="s">
        <v>68</v>
      </c>
      <c r="E9" s="3" t="s">
        <v>69</v>
      </c>
      <c r="F9" s="46" t="s">
        <v>70</v>
      </c>
      <c r="G9" s="45" t="s">
        <v>71</v>
      </c>
      <c r="H9" s="3" t="s">
        <v>72</v>
      </c>
      <c r="I9" s="3" t="s">
        <v>73</v>
      </c>
      <c r="J9" s="59" t="s">
        <v>74</v>
      </c>
    </row>
    <row r="10" spans="1:12" x14ac:dyDescent="0.2">
      <c r="A10" s="87" t="s">
        <v>9</v>
      </c>
      <c r="B10" s="103"/>
      <c r="C10" s="100">
        <v>25.09</v>
      </c>
      <c r="D10" s="147">
        <v>228.6</v>
      </c>
      <c r="E10" s="1">
        <v>2.4E-2</v>
      </c>
      <c r="F10" s="48">
        <v>3.5000000000000001E-3</v>
      </c>
      <c r="G10" s="60">
        <f t="shared" ref="G10:G18" si="0">B10*C10*D10/2000</f>
        <v>0</v>
      </c>
      <c r="H10" s="4">
        <f t="shared" ref="H10:H18" si="1">B10*C10*E10/2000</f>
        <v>0</v>
      </c>
      <c r="I10" s="4">
        <f t="shared" ref="I10:I18" si="2">B10*C10*F10/2000</f>
        <v>0</v>
      </c>
      <c r="J10" s="61">
        <f t="shared" ref="J10:J18" si="3">(G10*1)+(H10*25)+(I10*298)</f>
        <v>0</v>
      </c>
    </row>
    <row r="11" spans="1:12" x14ac:dyDescent="0.2">
      <c r="A11" s="87" t="s">
        <v>10</v>
      </c>
      <c r="B11" s="103"/>
      <c r="C11" s="100">
        <v>24.93</v>
      </c>
      <c r="D11" s="49">
        <v>205.65</v>
      </c>
      <c r="E11" s="1">
        <v>2.4E-2</v>
      </c>
      <c r="F11" s="48">
        <v>3.5000000000000001E-3</v>
      </c>
      <c r="G11" s="60">
        <f t="shared" si="0"/>
        <v>0</v>
      </c>
      <c r="H11" s="4">
        <f t="shared" si="1"/>
        <v>0</v>
      </c>
      <c r="I11" s="4">
        <f t="shared" si="2"/>
        <v>0</v>
      </c>
      <c r="J11" s="61">
        <f t="shared" si="3"/>
        <v>0</v>
      </c>
    </row>
    <row r="12" spans="1:12" x14ac:dyDescent="0.2">
      <c r="A12" s="87" t="s">
        <v>11</v>
      </c>
      <c r="B12" s="103"/>
      <c r="C12" s="100">
        <v>17.25</v>
      </c>
      <c r="D12" s="49">
        <v>214.22</v>
      </c>
      <c r="E12" s="1">
        <v>2.4E-2</v>
      </c>
      <c r="F12" s="48">
        <v>3.5000000000000001E-3</v>
      </c>
      <c r="G12" s="60">
        <f t="shared" si="0"/>
        <v>0</v>
      </c>
      <c r="H12" s="4">
        <f t="shared" si="1"/>
        <v>0</v>
      </c>
      <c r="I12" s="4">
        <f t="shared" si="2"/>
        <v>0</v>
      </c>
      <c r="J12" s="61">
        <f t="shared" si="3"/>
        <v>0</v>
      </c>
    </row>
    <row r="13" spans="1:12" x14ac:dyDescent="0.2">
      <c r="A13" s="87" t="s">
        <v>12</v>
      </c>
      <c r="B13" s="103"/>
      <c r="C13" s="100">
        <v>14.21</v>
      </c>
      <c r="D13" s="49">
        <v>215.44</v>
      </c>
      <c r="E13" s="1">
        <v>2.4E-2</v>
      </c>
      <c r="F13" s="48">
        <v>3.5000000000000001E-3</v>
      </c>
      <c r="G13" s="60">
        <f t="shared" si="0"/>
        <v>0</v>
      </c>
      <c r="H13" s="4">
        <f t="shared" si="1"/>
        <v>0</v>
      </c>
      <c r="I13" s="4">
        <f t="shared" si="2"/>
        <v>0</v>
      </c>
      <c r="J13" s="61">
        <f t="shared" si="3"/>
        <v>0</v>
      </c>
    </row>
    <row r="14" spans="1:12" x14ac:dyDescent="0.2">
      <c r="A14" s="158" t="s">
        <v>148</v>
      </c>
      <c r="B14" s="103"/>
      <c r="C14" s="101">
        <v>24.8</v>
      </c>
      <c r="D14" s="147">
        <v>250.6</v>
      </c>
      <c r="E14" s="1">
        <v>2.4E-2</v>
      </c>
      <c r="F14" s="48">
        <v>3.5000000000000001E-3</v>
      </c>
      <c r="G14" s="60">
        <f t="shared" si="0"/>
        <v>0</v>
      </c>
      <c r="H14" s="4">
        <f t="shared" si="1"/>
        <v>0</v>
      </c>
      <c r="I14" s="4">
        <f t="shared" si="2"/>
        <v>0</v>
      </c>
      <c r="J14" s="61">
        <f t="shared" si="3"/>
        <v>0</v>
      </c>
    </row>
    <row r="15" spans="1:12" x14ac:dyDescent="0.2">
      <c r="A15" s="87" t="s">
        <v>13</v>
      </c>
      <c r="B15" s="103"/>
      <c r="C15" s="100">
        <v>21.39</v>
      </c>
      <c r="D15" s="49">
        <v>207.83</v>
      </c>
      <c r="E15" s="1">
        <v>2.4E-2</v>
      </c>
      <c r="F15" s="48">
        <v>3.5000000000000001E-3</v>
      </c>
      <c r="G15" s="60">
        <f t="shared" si="0"/>
        <v>0</v>
      </c>
      <c r="H15" s="4">
        <f t="shared" si="1"/>
        <v>0</v>
      </c>
      <c r="I15" s="4">
        <f t="shared" si="2"/>
        <v>0</v>
      </c>
      <c r="J15" s="61">
        <f t="shared" si="3"/>
        <v>0</v>
      </c>
    </row>
    <row r="16" spans="1:12" x14ac:dyDescent="0.2">
      <c r="A16" s="87" t="s">
        <v>14</v>
      </c>
      <c r="B16" s="103"/>
      <c r="C16" s="100">
        <v>26.28</v>
      </c>
      <c r="D16" s="49">
        <v>207.01</v>
      </c>
      <c r="E16" s="1">
        <v>2.4E-2</v>
      </c>
      <c r="F16" s="48">
        <v>3.5000000000000001E-3</v>
      </c>
      <c r="G16" s="60">
        <f t="shared" si="0"/>
        <v>0</v>
      </c>
      <c r="H16" s="4">
        <f t="shared" si="1"/>
        <v>0</v>
      </c>
      <c r="I16" s="4">
        <f t="shared" si="2"/>
        <v>0</v>
      </c>
      <c r="J16" s="61">
        <f t="shared" si="3"/>
        <v>0</v>
      </c>
    </row>
    <row r="17" spans="1:10" x14ac:dyDescent="0.2">
      <c r="A17" s="87" t="s">
        <v>15</v>
      </c>
      <c r="B17" s="103"/>
      <c r="C17" s="100">
        <v>22.35</v>
      </c>
      <c r="D17" s="49">
        <v>208.71</v>
      </c>
      <c r="E17" s="1">
        <v>2.4E-2</v>
      </c>
      <c r="F17" s="48">
        <v>3.5000000000000001E-3</v>
      </c>
      <c r="G17" s="60">
        <f t="shared" si="0"/>
        <v>0</v>
      </c>
      <c r="H17" s="4">
        <f t="shared" si="1"/>
        <v>0</v>
      </c>
      <c r="I17" s="4">
        <f t="shared" si="2"/>
        <v>0</v>
      </c>
      <c r="J17" s="61">
        <f t="shared" si="3"/>
        <v>0</v>
      </c>
    </row>
    <row r="18" spans="1:10" x14ac:dyDescent="0.2">
      <c r="A18" s="87" t="s">
        <v>16</v>
      </c>
      <c r="B18" s="103"/>
      <c r="C18" s="100">
        <v>19.73</v>
      </c>
      <c r="D18" s="49">
        <v>210.59</v>
      </c>
      <c r="E18" s="1">
        <v>2.4E-2</v>
      </c>
      <c r="F18" s="48">
        <v>3.5000000000000001E-3</v>
      </c>
      <c r="G18" s="60">
        <f t="shared" si="0"/>
        <v>0</v>
      </c>
      <c r="H18" s="4">
        <f t="shared" si="1"/>
        <v>0</v>
      </c>
      <c r="I18" s="4">
        <f t="shared" si="2"/>
        <v>0</v>
      </c>
      <c r="J18" s="61">
        <f t="shared" si="3"/>
        <v>0</v>
      </c>
    </row>
    <row r="19" spans="1:10" s="17" customFormat="1" ht="24" x14ac:dyDescent="0.25">
      <c r="A19" s="88" t="s">
        <v>62</v>
      </c>
      <c r="B19" s="105" t="s">
        <v>75</v>
      </c>
      <c r="C19" s="102" t="s">
        <v>61</v>
      </c>
      <c r="D19" s="50" t="s">
        <v>68</v>
      </c>
      <c r="E19" s="6" t="s">
        <v>69</v>
      </c>
      <c r="F19" s="51" t="s">
        <v>70</v>
      </c>
      <c r="G19" s="62" t="s">
        <v>71</v>
      </c>
      <c r="H19" s="7" t="s">
        <v>72</v>
      </c>
      <c r="I19" s="7" t="s">
        <v>73</v>
      </c>
      <c r="J19" s="63" t="s">
        <v>74</v>
      </c>
    </row>
    <row r="20" spans="1:10" x14ac:dyDescent="0.2">
      <c r="A20" s="87" t="s">
        <v>63</v>
      </c>
      <c r="B20" s="103"/>
      <c r="C20" s="77">
        <v>1.026E-3</v>
      </c>
      <c r="D20" s="144">
        <v>116.98</v>
      </c>
      <c r="E20" s="2">
        <v>2.2000000000000001E-3</v>
      </c>
      <c r="F20" s="52">
        <v>2.2000000000000001E-4</v>
      </c>
      <c r="G20" s="60">
        <f>B20*C20*D20/2000</f>
        <v>0</v>
      </c>
      <c r="H20" s="4">
        <f>B20*C20*E20/2000</f>
        <v>0</v>
      </c>
      <c r="I20" s="4">
        <f>B20*C20*F20/2000</f>
        <v>0</v>
      </c>
      <c r="J20" s="61">
        <f>(G20*1)+(H20*25)+(I20*298)</f>
        <v>0</v>
      </c>
    </row>
    <row r="21" spans="1:10" s="16" customFormat="1" ht="13.5" x14ac:dyDescent="0.25">
      <c r="A21" s="86" t="s">
        <v>17</v>
      </c>
      <c r="B21" s="106" t="s">
        <v>3</v>
      </c>
      <c r="C21" s="95" t="s">
        <v>64</v>
      </c>
      <c r="D21" s="45" t="s">
        <v>68</v>
      </c>
      <c r="E21" s="3" t="s">
        <v>69</v>
      </c>
      <c r="F21" s="46" t="s">
        <v>70</v>
      </c>
      <c r="G21" s="64" t="s">
        <v>71</v>
      </c>
      <c r="H21" s="5" t="s">
        <v>72</v>
      </c>
      <c r="I21" s="5" t="s">
        <v>73</v>
      </c>
      <c r="J21" s="65" t="s">
        <v>74</v>
      </c>
    </row>
    <row r="22" spans="1:10" x14ac:dyDescent="0.2">
      <c r="A22" s="87" t="s">
        <v>18</v>
      </c>
      <c r="B22" s="103"/>
      <c r="C22" s="145">
        <v>0.13900000000000001</v>
      </c>
      <c r="D22" s="49">
        <v>161.49</v>
      </c>
      <c r="E22" s="2">
        <v>6.6E-3</v>
      </c>
      <c r="F22" s="52">
        <v>1.2999999999999999E-3</v>
      </c>
      <c r="G22" s="60">
        <f t="shared" ref="G22:G53" si="4">B22*C22*D22/2000</f>
        <v>0</v>
      </c>
      <c r="H22" s="4">
        <f>B22*C22*E22/2000</f>
        <v>0</v>
      </c>
      <c r="I22" s="4">
        <f>B22*C22*F22/2000</f>
        <v>0</v>
      </c>
      <c r="J22" s="61">
        <f>(G22*1)+(H22*25)+(I22*298)</f>
        <v>0</v>
      </c>
    </row>
    <row r="23" spans="1:10" x14ac:dyDescent="0.2">
      <c r="A23" s="87" t="s">
        <v>19</v>
      </c>
      <c r="B23" s="103"/>
      <c r="C23" s="145">
        <v>0.13800000000000001</v>
      </c>
      <c r="D23" s="49">
        <v>163.05000000000001</v>
      </c>
      <c r="E23" s="2">
        <v>6.6E-3</v>
      </c>
      <c r="F23" s="52">
        <v>1.2999999999999999E-3</v>
      </c>
      <c r="G23" s="60">
        <f t="shared" si="4"/>
        <v>0</v>
      </c>
      <c r="H23" s="4">
        <f>B23*C23*E23/2000</f>
        <v>0</v>
      </c>
      <c r="I23" s="4">
        <f>B23*C23*F23/2000</f>
        <v>0</v>
      </c>
      <c r="J23" s="61">
        <f t="shared" ref="J23:J76" si="5">(G23*1)+(H23*25)+(I23*298)</f>
        <v>0</v>
      </c>
    </row>
    <row r="24" spans="1:10" x14ac:dyDescent="0.2">
      <c r="A24" s="87" t="s">
        <v>20</v>
      </c>
      <c r="B24" s="103"/>
      <c r="C24" s="145">
        <v>0.14599999999999999</v>
      </c>
      <c r="D24" s="49">
        <v>165.43</v>
      </c>
      <c r="E24" s="2">
        <v>6.6E-3</v>
      </c>
      <c r="F24" s="52">
        <v>1.2999999999999999E-3</v>
      </c>
      <c r="G24" s="60">
        <f t="shared" si="4"/>
        <v>0</v>
      </c>
      <c r="H24" s="4">
        <f t="shared" ref="H24:H53" si="6">B24*C24*E24/2000</f>
        <v>0</v>
      </c>
      <c r="I24" s="4">
        <f t="shared" ref="I24:I53" si="7">B24*C24*F24/2000</f>
        <v>0</v>
      </c>
      <c r="J24" s="61">
        <f t="shared" si="5"/>
        <v>0</v>
      </c>
    </row>
    <row r="25" spans="1:10" x14ac:dyDescent="0.2">
      <c r="A25" s="87" t="s">
        <v>21</v>
      </c>
      <c r="B25" s="103"/>
      <c r="C25" s="145">
        <v>0.14000000000000001</v>
      </c>
      <c r="D25" s="49">
        <v>160.78</v>
      </c>
      <c r="E25" s="2">
        <v>6.6E-3</v>
      </c>
      <c r="F25" s="52">
        <v>1.2999999999999999E-3</v>
      </c>
      <c r="G25" s="60">
        <f t="shared" si="4"/>
        <v>0</v>
      </c>
      <c r="H25" s="4">
        <f t="shared" si="6"/>
        <v>0</v>
      </c>
      <c r="I25" s="4">
        <f t="shared" si="7"/>
        <v>0</v>
      </c>
      <c r="J25" s="61">
        <f t="shared" si="5"/>
        <v>0</v>
      </c>
    </row>
    <row r="26" spans="1:10" x14ac:dyDescent="0.2">
      <c r="A26" s="87" t="s">
        <v>22</v>
      </c>
      <c r="B26" s="103"/>
      <c r="C26" s="145">
        <v>0.15</v>
      </c>
      <c r="D26" s="49">
        <v>165.57</v>
      </c>
      <c r="E26" s="2">
        <v>6.6E-3</v>
      </c>
      <c r="F26" s="52">
        <v>1.2999999999999999E-3</v>
      </c>
      <c r="G26" s="60">
        <f t="shared" si="4"/>
        <v>0</v>
      </c>
      <c r="H26" s="4">
        <f t="shared" si="6"/>
        <v>0</v>
      </c>
      <c r="I26" s="4">
        <f t="shared" si="7"/>
        <v>0</v>
      </c>
      <c r="J26" s="61">
        <f t="shared" si="5"/>
        <v>0</v>
      </c>
    </row>
    <row r="27" spans="1:10" x14ac:dyDescent="0.2">
      <c r="A27" s="87" t="s">
        <v>23</v>
      </c>
      <c r="B27" s="103"/>
      <c r="C27" s="146">
        <v>0.13800000000000001</v>
      </c>
      <c r="D27" s="49">
        <v>163.13999999999999</v>
      </c>
      <c r="E27" s="2">
        <v>6.6E-3</v>
      </c>
      <c r="F27" s="52">
        <v>1.2999999999999999E-3</v>
      </c>
      <c r="G27" s="60">
        <f t="shared" si="4"/>
        <v>0</v>
      </c>
      <c r="H27" s="4">
        <f t="shared" si="6"/>
        <v>0</v>
      </c>
      <c r="I27" s="4">
        <f t="shared" si="7"/>
        <v>0</v>
      </c>
      <c r="J27" s="61">
        <f t="shared" si="5"/>
        <v>0</v>
      </c>
    </row>
    <row r="28" spans="1:10" x14ac:dyDescent="0.2">
      <c r="A28" s="87" t="s">
        <v>5</v>
      </c>
      <c r="B28" s="103"/>
      <c r="C28" s="145">
        <v>0.13500000000000001</v>
      </c>
      <c r="D28" s="49">
        <v>165.79</v>
      </c>
      <c r="E28" s="2">
        <v>6.6E-3</v>
      </c>
      <c r="F28" s="52">
        <v>1.2999999999999999E-3</v>
      </c>
      <c r="G28" s="60">
        <f t="shared" si="4"/>
        <v>0</v>
      </c>
      <c r="H28" s="4">
        <f t="shared" si="6"/>
        <v>0</v>
      </c>
      <c r="I28" s="4">
        <f t="shared" si="7"/>
        <v>0</v>
      </c>
      <c r="J28" s="61">
        <f t="shared" si="5"/>
        <v>0</v>
      </c>
    </row>
    <row r="29" spans="1:10" x14ac:dyDescent="0.2">
      <c r="A29" s="87" t="s">
        <v>24</v>
      </c>
      <c r="B29" s="103"/>
      <c r="C29" s="145">
        <v>9.1999999999999998E-2</v>
      </c>
      <c r="D29" s="49">
        <v>136.05000000000001</v>
      </c>
      <c r="E29" s="2">
        <v>6.6E-3</v>
      </c>
      <c r="F29" s="52">
        <v>1.2999999999999999E-3</v>
      </c>
      <c r="G29" s="60">
        <f t="shared" si="4"/>
        <v>0</v>
      </c>
      <c r="H29" s="4">
        <f t="shared" si="6"/>
        <v>0</v>
      </c>
      <c r="I29" s="4">
        <f t="shared" si="7"/>
        <v>0</v>
      </c>
      <c r="J29" s="61">
        <f t="shared" si="5"/>
        <v>0</v>
      </c>
    </row>
    <row r="30" spans="1:10" x14ac:dyDescent="0.2">
      <c r="A30" s="87" t="s">
        <v>6</v>
      </c>
      <c r="B30" s="103"/>
      <c r="C30" s="145">
        <v>9.0999999999999998E-2</v>
      </c>
      <c r="D30" s="147">
        <v>138.6</v>
      </c>
      <c r="E30" s="2">
        <v>6.6E-3</v>
      </c>
      <c r="F30" s="52">
        <v>1.2999999999999999E-3</v>
      </c>
      <c r="G30" s="60">
        <f t="shared" si="4"/>
        <v>0</v>
      </c>
      <c r="H30" s="4">
        <f t="shared" si="6"/>
        <v>0</v>
      </c>
      <c r="I30" s="4">
        <f t="shared" si="7"/>
        <v>0</v>
      </c>
      <c r="J30" s="61">
        <f t="shared" si="5"/>
        <v>0</v>
      </c>
    </row>
    <row r="31" spans="1:10" x14ac:dyDescent="0.2">
      <c r="A31" s="87" t="s">
        <v>25</v>
      </c>
      <c r="B31" s="103"/>
      <c r="C31" s="145">
        <v>9.0999999999999998E-2</v>
      </c>
      <c r="D31" s="49">
        <v>149.41</v>
      </c>
      <c r="E31" s="2">
        <v>6.6E-3</v>
      </c>
      <c r="F31" s="52">
        <v>1.2999999999999999E-3</v>
      </c>
      <c r="G31" s="60">
        <f t="shared" si="4"/>
        <v>0</v>
      </c>
      <c r="H31" s="4">
        <f t="shared" si="6"/>
        <v>0</v>
      </c>
      <c r="I31" s="4">
        <f t="shared" si="7"/>
        <v>0</v>
      </c>
      <c r="J31" s="61">
        <f t="shared" si="5"/>
        <v>0</v>
      </c>
    </row>
    <row r="32" spans="1:10" x14ac:dyDescent="0.2">
      <c r="A32" s="87" t="s">
        <v>26</v>
      </c>
      <c r="B32" s="103"/>
      <c r="C32" s="145">
        <v>6.8000000000000005E-2</v>
      </c>
      <c r="D32" s="147">
        <v>131.4</v>
      </c>
      <c r="E32" s="2">
        <v>6.6E-3</v>
      </c>
      <c r="F32" s="52">
        <v>1.2999999999999999E-3</v>
      </c>
      <c r="G32" s="60">
        <f t="shared" si="4"/>
        <v>0</v>
      </c>
      <c r="H32" s="4">
        <f t="shared" si="6"/>
        <v>0</v>
      </c>
      <c r="I32" s="4">
        <f t="shared" si="7"/>
        <v>0</v>
      </c>
      <c r="J32" s="61">
        <f t="shared" si="5"/>
        <v>0</v>
      </c>
    </row>
    <row r="33" spans="1:10" x14ac:dyDescent="0.2">
      <c r="A33" s="87" t="s">
        <v>27</v>
      </c>
      <c r="B33" s="103"/>
      <c r="C33" s="145">
        <v>8.4000000000000005E-2</v>
      </c>
      <c r="D33" s="49">
        <v>150.88</v>
      </c>
      <c r="E33" s="2">
        <v>6.6E-3</v>
      </c>
      <c r="F33" s="52">
        <v>1.2999999999999999E-3</v>
      </c>
      <c r="G33" s="60">
        <f t="shared" si="4"/>
        <v>0</v>
      </c>
      <c r="H33" s="4">
        <f t="shared" si="6"/>
        <v>0</v>
      </c>
      <c r="I33" s="4">
        <f t="shared" si="7"/>
        <v>0</v>
      </c>
      <c r="J33" s="61">
        <f t="shared" si="5"/>
        <v>0</v>
      </c>
    </row>
    <row r="34" spans="1:10" x14ac:dyDescent="0.2">
      <c r="A34" s="87" t="s">
        <v>134</v>
      </c>
      <c r="B34" s="103"/>
      <c r="C34" s="145">
        <v>5.8000000000000003E-2</v>
      </c>
      <c r="D34" s="49">
        <v>145.41999999999999</v>
      </c>
      <c r="E34" s="2">
        <v>6.6E-3</v>
      </c>
      <c r="F34" s="52">
        <v>1.2999999999999999E-3</v>
      </c>
      <c r="G34" s="60">
        <f>B34*C34*D34/2000</f>
        <v>0</v>
      </c>
      <c r="H34" s="4">
        <f>B34*C34*E34/2000</f>
        <v>0</v>
      </c>
      <c r="I34" s="4">
        <f>B34*C34*F34/2000</f>
        <v>0</v>
      </c>
      <c r="J34" s="61">
        <f t="shared" si="5"/>
        <v>0</v>
      </c>
    </row>
    <row r="35" spans="1:10" x14ac:dyDescent="0.2">
      <c r="A35" s="87" t="s">
        <v>133</v>
      </c>
      <c r="B35" s="103"/>
      <c r="C35" s="145">
        <v>9.9000000000000005E-2</v>
      </c>
      <c r="D35" s="49">
        <v>143.16999999999999</v>
      </c>
      <c r="E35" s="2">
        <v>6.6E-3</v>
      </c>
      <c r="F35" s="52">
        <v>1.2999999999999999E-3</v>
      </c>
      <c r="G35" s="60">
        <f t="shared" si="4"/>
        <v>0</v>
      </c>
      <c r="H35" s="4">
        <f t="shared" si="6"/>
        <v>0</v>
      </c>
      <c r="I35" s="4">
        <f t="shared" si="7"/>
        <v>0</v>
      </c>
      <c r="J35" s="61">
        <f t="shared" si="5"/>
        <v>0</v>
      </c>
    </row>
    <row r="36" spans="1:10" x14ac:dyDescent="0.2">
      <c r="A36" s="87" t="s">
        <v>28</v>
      </c>
      <c r="B36" s="103"/>
      <c r="C36" s="145">
        <v>0.10299999999999999</v>
      </c>
      <c r="D36" s="147">
        <v>151.81</v>
      </c>
      <c r="E36" s="2">
        <v>6.6E-3</v>
      </c>
      <c r="F36" s="52">
        <v>1.2999999999999999E-3</v>
      </c>
      <c r="G36" s="60">
        <f t="shared" si="4"/>
        <v>0</v>
      </c>
      <c r="H36" s="4">
        <f t="shared" si="6"/>
        <v>0</v>
      </c>
      <c r="I36" s="4">
        <f t="shared" si="7"/>
        <v>0</v>
      </c>
      <c r="J36" s="61">
        <f t="shared" si="5"/>
        <v>0</v>
      </c>
    </row>
    <row r="37" spans="1:10" x14ac:dyDescent="0.2">
      <c r="A37" s="87" t="s">
        <v>2</v>
      </c>
      <c r="B37" s="103"/>
      <c r="C37" s="145">
        <v>0.10299999999999999</v>
      </c>
      <c r="D37" s="49">
        <v>142.79</v>
      </c>
      <c r="E37" s="2">
        <v>6.6E-3</v>
      </c>
      <c r="F37" s="52">
        <v>1.2999999999999999E-3</v>
      </c>
      <c r="G37" s="60">
        <f t="shared" si="4"/>
        <v>0</v>
      </c>
      <c r="H37" s="4">
        <f t="shared" si="6"/>
        <v>0</v>
      </c>
      <c r="I37" s="4">
        <f t="shared" si="7"/>
        <v>0</v>
      </c>
      <c r="J37" s="61">
        <f t="shared" si="5"/>
        <v>0</v>
      </c>
    </row>
    <row r="38" spans="1:10" x14ac:dyDescent="0.2">
      <c r="A38" s="87" t="s">
        <v>29</v>
      </c>
      <c r="B38" s="103"/>
      <c r="C38" s="145">
        <v>0.105</v>
      </c>
      <c r="D38" s="147">
        <v>151.5</v>
      </c>
      <c r="E38" s="2">
        <v>6.6E-3</v>
      </c>
      <c r="F38" s="52">
        <v>1.2999999999999999E-3</v>
      </c>
      <c r="G38" s="60">
        <f t="shared" si="4"/>
        <v>0</v>
      </c>
      <c r="H38" s="4">
        <f t="shared" si="6"/>
        <v>0</v>
      </c>
      <c r="I38" s="4">
        <f t="shared" si="7"/>
        <v>0</v>
      </c>
      <c r="J38" s="61">
        <f t="shared" si="5"/>
        <v>0</v>
      </c>
    </row>
    <row r="39" spans="1:10" x14ac:dyDescent="0.2">
      <c r="A39" s="87" t="s">
        <v>30</v>
      </c>
      <c r="B39" s="103"/>
      <c r="C39" s="145">
        <v>0.125</v>
      </c>
      <c r="D39" s="49">
        <v>149.96</v>
      </c>
      <c r="E39" s="2">
        <v>6.6E-3</v>
      </c>
      <c r="F39" s="52">
        <v>1.2999999999999999E-3</v>
      </c>
      <c r="G39" s="60">
        <f t="shared" si="4"/>
        <v>0</v>
      </c>
      <c r="H39" s="4">
        <f t="shared" si="6"/>
        <v>0</v>
      </c>
      <c r="I39" s="4">
        <f t="shared" si="7"/>
        <v>0</v>
      </c>
      <c r="J39" s="61">
        <f t="shared" si="5"/>
        <v>0</v>
      </c>
    </row>
    <row r="40" spans="1:10" x14ac:dyDescent="0.2">
      <c r="A40" s="87" t="s">
        <v>31</v>
      </c>
      <c r="B40" s="103"/>
      <c r="C40" s="145">
        <v>0.11</v>
      </c>
      <c r="D40" s="49">
        <v>147.44</v>
      </c>
      <c r="E40" s="2">
        <v>6.6E-3</v>
      </c>
      <c r="F40" s="52">
        <v>1.2999999999999999E-3</v>
      </c>
      <c r="G40" s="60">
        <f t="shared" si="4"/>
        <v>0</v>
      </c>
      <c r="H40" s="4">
        <f t="shared" si="6"/>
        <v>0</v>
      </c>
      <c r="I40" s="4">
        <f t="shared" si="7"/>
        <v>0</v>
      </c>
      <c r="J40" s="61">
        <f t="shared" si="5"/>
        <v>0</v>
      </c>
    </row>
    <row r="41" spans="1:10" x14ac:dyDescent="0.2">
      <c r="A41" s="87" t="s">
        <v>32</v>
      </c>
      <c r="B41" s="103"/>
      <c r="C41" s="145">
        <v>0.13900000000000001</v>
      </c>
      <c r="D41" s="49">
        <v>168.04</v>
      </c>
      <c r="E41" s="2">
        <v>6.6E-3</v>
      </c>
      <c r="F41" s="52">
        <v>1.2999999999999999E-3</v>
      </c>
      <c r="G41" s="60">
        <f t="shared" si="4"/>
        <v>0</v>
      </c>
      <c r="H41" s="4">
        <f t="shared" si="6"/>
        <v>0</v>
      </c>
      <c r="I41" s="4">
        <f t="shared" si="7"/>
        <v>0</v>
      </c>
      <c r="J41" s="61">
        <f t="shared" si="5"/>
        <v>0</v>
      </c>
    </row>
    <row r="42" spans="1:10" x14ac:dyDescent="0.2">
      <c r="A42" s="87" t="s">
        <v>33</v>
      </c>
      <c r="B42" s="103"/>
      <c r="C42" s="145">
        <v>0.11</v>
      </c>
      <c r="D42" s="49">
        <v>154.37</v>
      </c>
      <c r="E42" s="2">
        <v>6.6E-3</v>
      </c>
      <c r="F42" s="52">
        <v>1.2999999999999999E-3</v>
      </c>
      <c r="G42" s="60">
        <f t="shared" si="4"/>
        <v>0</v>
      </c>
      <c r="H42" s="4">
        <f t="shared" si="6"/>
        <v>0</v>
      </c>
      <c r="I42" s="4">
        <f t="shared" si="7"/>
        <v>0</v>
      </c>
      <c r="J42" s="61">
        <f t="shared" si="5"/>
        <v>0</v>
      </c>
    </row>
    <row r="43" spans="1:10" x14ac:dyDescent="0.2">
      <c r="A43" s="87" t="s">
        <v>34</v>
      </c>
      <c r="B43" s="103"/>
      <c r="C43" s="146">
        <v>0.125</v>
      </c>
      <c r="D43" s="49">
        <v>156.57</v>
      </c>
      <c r="E43" s="2">
        <v>6.6E-3</v>
      </c>
      <c r="F43" s="52">
        <v>1.2999999999999999E-3</v>
      </c>
      <c r="G43" s="60">
        <f t="shared" si="4"/>
        <v>0</v>
      </c>
      <c r="H43" s="4">
        <f t="shared" si="6"/>
        <v>0</v>
      </c>
      <c r="I43" s="4">
        <f t="shared" si="7"/>
        <v>0</v>
      </c>
      <c r="J43" s="61">
        <f t="shared" si="5"/>
        <v>0</v>
      </c>
    </row>
    <row r="44" spans="1:10" x14ac:dyDescent="0.2">
      <c r="A44" s="87" t="s">
        <v>35</v>
      </c>
      <c r="B44" s="103"/>
      <c r="C44" s="145">
        <v>0.14299999999999999</v>
      </c>
      <c r="D44" s="49">
        <v>225.78</v>
      </c>
      <c r="E44" s="2">
        <v>6.6E-3</v>
      </c>
      <c r="F44" s="52">
        <v>1.2999999999999999E-3</v>
      </c>
      <c r="G44" s="60">
        <f t="shared" si="4"/>
        <v>0</v>
      </c>
      <c r="H44" s="4">
        <f t="shared" si="6"/>
        <v>0</v>
      </c>
      <c r="I44" s="4">
        <f t="shared" si="7"/>
        <v>0</v>
      </c>
      <c r="J44" s="61">
        <f t="shared" si="5"/>
        <v>0</v>
      </c>
    </row>
    <row r="45" spans="1:10" x14ac:dyDescent="0.2">
      <c r="A45" s="87" t="s">
        <v>65</v>
      </c>
      <c r="B45" s="103"/>
      <c r="C45" s="145">
        <v>0.125</v>
      </c>
      <c r="D45" s="49">
        <v>159.47999999999999</v>
      </c>
      <c r="E45" s="2">
        <v>6.6E-3</v>
      </c>
      <c r="F45" s="52">
        <v>1.2999999999999999E-3</v>
      </c>
      <c r="G45" s="60">
        <f t="shared" si="4"/>
        <v>0</v>
      </c>
      <c r="H45" s="4">
        <f t="shared" si="6"/>
        <v>0</v>
      </c>
      <c r="I45" s="4">
        <f t="shared" si="7"/>
        <v>0</v>
      </c>
      <c r="J45" s="61">
        <f t="shared" si="5"/>
        <v>0</v>
      </c>
    </row>
    <row r="46" spans="1:10" x14ac:dyDescent="0.2">
      <c r="A46" s="87" t="s">
        <v>36</v>
      </c>
      <c r="B46" s="103"/>
      <c r="C46" s="145">
        <v>0.13900000000000001</v>
      </c>
      <c r="D46" s="49">
        <v>164.33</v>
      </c>
      <c r="E46" s="2">
        <v>6.6E-3</v>
      </c>
      <c r="F46" s="52">
        <v>1.2999999999999999E-3</v>
      </c>
      <c r="G46" s="60">
        <f t="shared" si="4"/>
        <v>0</v>
      </c>
      <c r="H46" s="4">
        <f t="shared" si="6"/>
        <v>0</v>
      </c>
      <c r="I46" s="4">
        <f t="shared" si="7"/>
        <v>0</v>
      </c>
      <c r="J46" s="61">
        <f t="shared" si="5"/>
        <v>0</v>
      </c>
    </row>
    <row r="47" spans="1:10" x14ac:dyDescent="0.2">
      <c r="A47" s="87" t="s">
        <v>37</v>
      </c>
      <c r="B47" s="103"/>
      <c r="C47" s="76">
        <v>0.14799999999999999</v>
      </c>
      <c r="D47" s="47">
        <v>165.17</v>
      </c>
      <c r="E47" s="2">
        <v>6.6E-3</v>
      </c>
      <c r="F47" s="52">
        <v>1.2999999999999999E-3</v>
      </c>
      <c r="G47" s="60">
        <f t="shared" si="4"/>
        <v>0</v>
      </c>
      <c r="H47" s="4">
        <f t="shared" si="6"/>
        <v>0</v>
      </c>
      <c r="I47" s="4">
        <f t="shared" si="7"/>
        <v>0</v>
      </c>
      <c r="J47" s="61">
        <f t="shared" si="5"/>
        <v>0</v>
      </c>
    </row>
    <row r="48" spans="1:10" x14ac:dyDescent="0.2">
      <c r="A48" s="87" t="s">
        <v>38</v>
      </c>
      <c r="B48" s="103"/>
      <c r="C48" s="76">
        <v>0.14399999999999999</v>
      </c>
      <c r="D48" s="47">
        <v>163.74</v>
      </c>
      <c r="E48" s="2">
        <v>6.6E-3</v>
      </c>
      <c r="F48" s="52">
        <v>1.2999999999999999E-3</v>
      </c>
      <c r="G48" s="60">
        <f t="shared" si="4"/>
        <v>0</v>
      </c>
      <c r="H48" s="4">
        <f t="shared" si="6"/>
        <v>0</v>
      </c>
      <c r="I48" s="4">
        <f t="shared" si="7"/>
        <v>0</v>
      </c>
      <c r="J48" s="61">
        <f t="shared" si="5"/>
        <v>0</v>
      </c>
    </row>
    <row r="49" spans="1:10" x14ac:dyDescent="0.2">
      <c r="A49" s="87" t="s">
        <v>39</v>
      </c>
      <c r="B49" s="103"/>
      <c r="C49" s="76">
        <v>0.125</v>
      </c>
      <c r="D49" s="47">
        <v>154.81</v>
      </c>
      <c r="E49" s="2">
        <v>6.6E-3</v>
      </c>
      <c r="F49" s="52">
        <v>1.2999999999999999E-3</v>
      </c>
      <c r="G49" s="60">
        <f t="shared" si="4"/>
        <v>0</v>
      </c>
      <c r="H49" s="4">
        <f t="shared" si="6"/>
        <v>0</v>
      </c>
      <c r="I49" s="4">
        <f t="shared" si="7"/>
        <v>0</v>
      </c>
      <c r="J49" s="61">
        <f t="shared" si="5"/>
        <v>0</v>
      </c>
    </row>
    <row r="50" spans="1:10" x14ac:dyDescent="0.2">
      <c r="A50" s="87" t="s">
        <v>40</v>
      </c>
      <c r="B50" s="103"/>
      <c r="C50" s="76">
        <v>0.12</v>
      </c>
      <c r="D50" s="47">
        <v>152.66999999999999</v>
      </c>
      <c r="E50" s="2">
        <v>6.6E-3</v>
      </c>
      <c r="F50" s="52">
        <v>1.2999999999999999E-3</v>
      </c>
      <c r="G50" s="60">
        <f t="shared" si="4"/>
        <v>0</v>
      </c>
      <c r="H50" s="4">
        <f t="shared" si="6"/>
        <v>0</v>
      </c>
      <c r="I50" s="4">
        <f t="shared" si="7"/>
        <v>0</v>
      </c>
      <c r="J50" s="61">
        <f t="shared" si="5"/>
        <v>0</v>
      </c>
    </row>
    <row r="51" spans="1:10" x14ac:dyDescent="0.2">
      <c r="A51" s="87" t="s">
        <v>41</v>
      </c>
      <c r="B51" s="103"/>
      <c r="C51" s="76">
        <v>0.13500000000000001</v>
      </c>
      <c r="D51" s="47">
        <v>159.22</v>
      </c>
      <c r="E51" s="2">
        <v>6.6E-3</v>
      </c>
      <c r="F51" s="52">
        <v>1.2999999999999999E-3</v>
      </c>
      <c r="G51" s="60">
        <f t="shared" si="4"/>
        <v>0</v>
      </c>
      <c r="H51" s="4">
        <f t="shared" si="6"/>
        <v>0</v>
      </c>
      <c r="I51" s="4">
        <f t="shared" si="7"/>
        <v>0</v>
      </c>
      <c r="J51" s="61">
        <f t="shared" si="5"/>
        <v>0</v>
      </c>
    </row>
    <row r="52" spans="1:10" x14ac:dyDescent="0.2">
      <c r="A52" s="87" t="s">
        <v>42</v>
      </c>
      <c r="B52" s="103"/>
      <c r="C52" s="76">
        <v>0.158</v>
      </c>
      <c r="D52" s="47">
        <v>166.14</v>
      </c>
      <c r="E52" s="2">
        <v>6.6E-3</v>
      </c>
      <c r="F52" s="52">
        <v>1.2999999999999999E-3</v>
      </c>
      <c r="G52" s="60">
        <f t="shared" si="4"/>
        <v>0</v>
      </c>
      <c r="H52" s="4">
        <f t="shared" si="6"/>
        <v>0</v>
      </c>
      <c r="I52" s="4">
        <f t="shared" si="7"/>
        <v>0</v>
      </c>
      <c r="J52" s="61">
        <f t="shared" si="5"/>
        <v>0</v>
      </c>
    </row>
    <row r="53" spans="1:10" x14ac:dyDescent="0.2">
      <c r="A53" s="87" t="s">
        <v>4</v>
      </c>
      <c r="B53" s="103"/>
      <c r="C53" s="77">
        <v>0.13800000000000001</v>
      </c>
      <c r="D53" s="49">
        <v>164.33</v>
      </c>
      <c r="E53" s="2">
        <v>6.6E-3</v>
      </c>
      <c r="F53" s="52">
        <v>1.2999999999999999E-3</v>
      </c>
      <c r="G53" s="60">
        <f t="shared" si="4"/>
        <v>0</v>
      </c>
      <c r="H53" s="4">
        <f t="shared" si="6"/>
        <v>0</v>
      </c>
      <c r="I53" s="4">
        <f t="shared" si="7"/>
        <v>0</v>
      </c>
      <c r="J53" s="61">
        <f t="shared" si="5"/>
        <v>0</v>
      </c>
    </row>
    <row r="54" spans="1:10" s="16" customFormat="1" ht="13.5" x14ac:dyDescent="0.25">
      <c r="A54" s="86" t="s">
        <v>43</v>
      </c>
      <c r="B54" s="107" t="s">
        <v>137</v>
      </c>
      <c r="C54" s="71" t="s">
        <v>138</v>
      </c>
      <c r="D54" s="45" t="s">
        <v>68</v>
      </c>
      <c r="E54" s="3" t="s">
        <v>69</v>
      </c>
      <c r="F54" s="46" t="s">
        <v>70</v>
      </c>
      <c r="G54" s="64" t="s">
        <v>71</v>
      </c>
      <c r="H54" s="5" t="s">
        <v>72</v>
      </c>
      <c r="I54" s="5" t="s">
        <v>73</v>
      </c>
      <c r="J54" s="65" t="s">
        <v>74</v>
      </c>
    </row>
    <row r="55" spans="1:10" x14ac:dyDescent="0.2">
      <c r="A55" s="87" t="s">
        <v>44</v>
      </c>
      <c r="B55" s="103"/>
      <c r="C55" s="73">
        <v>9.9499999999999993</v>
      </c>
      <c r="D55" s="144">
        <v>200.11</v>
      </c>
      <c r="E55" s="1">
        <v>7.0999999999999994E-2</v>
      </c>
      <c r="F55" s="149">
        <v>1.2999999999999999E-3</v>
      </c>
      <c r="G55" s="60">
        <f>B55*C55*D55/2000</f>
        <v>0</v>
      </c>
      <c r="H55" s="4">
        <f>B55*C55*E55/2000</f>
        <v>0</v>
      </c>
      <c r="I55" s="4">
        <f>B55*C55*F55/2000</f>
        <v>0</v>
      </c>
      <c r="J55" s="61">
        <f t="shared" si="5"/>
        <v>0</v>
      </c>
    </row>
    <row r="56" spans="1:10" x14ac:dyDescent="0.2">
      <c r="A56" s="87" t="s">
        <v>45</v>
      </c>
      <c r="B56" s="103"/>
      <c r="C56" s="150">
        <v>28</v>
      </c>
      <c r="D56" s="47">
        <v>189.53</v>
      </c>
      <c r="E56" s="1">
        <v>7.0999999999999994E-2</v>
      </c>
      <c r="F56" s="48">
        <v>9.2999999999999992E-3</v>
      </c>
      <c r="G56" s="60">
        <f>B56*C56*D56/2000</f>
        <v>0</v>
      </c>
      <c r="H56" s="4">
        <f>B56*C56*E56/2000</f>
        <v>0</v>
      </c>
      <c r="I56" s="4">
        <f>B56*C56*F56/2000</f>
        <v>0</v>
      </c>
      <c r="J56" s="61">
        <f t="shared" si="5"/>
        <v>0</v>
      </c>
    </row>
    <row r="57" spans="1:10" x14ac:dyDescent="0.2">
      <c r="A57" s="87" t="s">
        <v>46</v>
      </c>
      <c r="B57" s="103"/>
      <c r="C57" s="73">
        <v>38</v>
      </c>
      <c r="D57" s="47">
        <v>165.35</v>
      </c>
      <c r="E57" s="2" t="s">
        <v>80</v>
      </c>
      <c r="F57" s="52" t="s">
        <v>80</v>
      </c>
      <c r="G57" s="60">
        <f>B57*C57*D57/2000</f>
        <v>0</v>
      </c>
      <c r="H57" s="4">
        <v>0</v>
      </c>
      <c r="I57" s="4">
        <v>0</v>
      </c>
      <c r="J57" s="61">
        <f t="shared" si="5"/>
        <v>0</v>
      </c>
    </row>
    <row r="58" spans="1:10" x14ac:dyDescent="0.2">
      <c r="A58" s="87" t="s">
        <v>35</v>
      </c>
      <c r="B58" s="103"/>
      <c r="C58" s="73">
        <v>30</v>
      </c>
      <c r="D58" s="47">
        <v>225.78</v>
      </c>
      <c r="E58" s="2" t="s">
        <v>80</v>
      </c>
      <c r="F58" s="52" t="s">
        <v>80</v>
      </c>
      <c r="G58" s="60">
        <f>B58*C58*D58/2000</f>
        <v>0</v>
      </c>
      <c r="H58" s="4">
        <v>0</v>
      </c>
      <c r="I58" s="4">
        <v>0</v>
      </c>
      <c r="J58" s="61">
        <f t="shared" si="5"/>
        <v>0</v>
      </c>
    </row>
    <row r="59" spans="1:10" s="17" customFormat="1" ht="24" x14ac:dyDescent="0.25">
      <c r="A59" s="88" t="s">
        <v>47</v>
      </c>
      <c r="B59" s="105" t="s">
        <v>75</v>
      </c>
      <c r="C59" s="74" t="s">
        <v>61</v>
      </c>
      <c r="D59" s="50" t="s">
        <v>68</v>
      </c>
      <c r="E59" s="6" t="s">
        <v>69</v>
      </c>
      <c r="F59" s="51" t="s">
        <v>70</v>
      </c>
      <c r="G59" s="62" t="s">
        <v>71</v>
      </c>
      <c r="H59" s="7" t="s">
        <v>72</v>
      </c>
      <c r="I59" s="7" t="s">
        <v>73</v>
      </c>
      <c r="J59" s="63" t="s">
        <v>74</v>
      </c>
    </row>
    <row r="60" spans="1:10" x14ac:dyDescent="0.2">
      <c r="A60" s="87" t="s">
        <v>48</v>
      </c>
      <c r="B60" s="103"/>
      <c r="C60" s="72">
        <v>9.2E-5</v>
      </c>
      <c r="D60" s="53">
        <v>604.77</v>
      </c>
      <c r="E60" s="1">
        <v>4.8999999999999998E-5</v>
      </c>
      <c r="F60" s="48">
        <v>2.2000000000000001E-4</v>
      </c>
      <c r="G60" s="60">
        <f>B60*C60*D60/2000</f>
        <v>0</v>
      </c>
      <c r="H60" s="4">
        <f>B60*C60*E60/2000</f>
        <v>0</v>
      </c>
      <c r="I60" s="4">
        <f>B60*C60*F60/2000</f>
        <v>0</v>
      </c>
      <c r="J60" s="61">
        <f t="shared" si="5"/>
        <v>0</v>
      </c>
    </row>
    <row r="61" spans="1:10" x14ac:dyDescent="0.2">
      <c r="A61" s="87" t="s">
        <v>49</v>
      </c>
      <c r="B61" s="103"/>
      <c r="C61" s="72">
        <v>5.9899999999999997E-3</v>
      </c>
      <c r="D61" s="53">
        <v>103.29</v>
      </c>
      <c r="E61" s="1">
        <v>1.1000000000000001E-3</v>
      </c>
      <c r="F61" s="48">
        <v>2.2000000000000001E-4</v>
      </c>
      <c r="G61" s="60">
        <f>B61*C61*D61/2000</f>
        <v>0</v>
      </c>
      <c r="H61" s="4">
        <f>B61*C61*E61/2000</f>
        <v>0</v>
      </c>
      <c r="I61" s="4">
        <f>B61*C61*F61/2000</f>
        <v>0</v>
      </c>
      <c r="J61" s="61">
        <f t="shared" si="5"/>
        <v>0</v>
      </c>
    </row>
    <row r="62" spans="1:10" x14ac:dyDescent="0.2">
      <c r="A62" s="87" t="s">
        <v>51</v>
      </c>
      <c r="B62" s="103"/>
      <c r="C62" s="72">
        <v>2.516E-3</v>
      </c>
      <c r="D62" s="53">
        <v>135.5</v>
      </c>
      <c r="E62" s="1" t="s">
        <v>80</v>
      </c>
      <c r="F62" s="48" t="s">
        <v>80</v>
      </c>
      <c r="G62" s="60">
        <f>B62*C62*D62/2000</f>
        <v>0</v>
      </c>
      <c r="H62" s="4">
        <v>0</v>
      </c>
      <c r="I62" s="4">
        <v>0</v>
      </c>
      <c r="J62" s="61">
        <f t="shared" si="5"/>
        <v>0</v>
      </c>
    </row>
    <row r="63" spans="1:10" x14ac:dyDescent="0.2">
      <c r="A63" s="87" t="s">
        <v>50</v>
      </c>
      <c r="B63" s="103"/>
      <c r="C63" s="72">
        <v>1.3879999999999999E-3</v>
      </c>
      <c r="D63" s="53">
        <v>130.07</v>
      </c>
      <c r="E63" s="2" t="s">
        <v>80</v>
      </c>
      <c r="F63" s="52" t="s">
        <v>80</v>
      </c>
      <c r="G63" s="60">
        <f>B63*C63*D63/2000</f>
        <v>0</v>
      </c>
      <c r="H63" s="4">
        <v>0</v>
      </c>
      <c r="I63" s="4">
        <v>0</v>
      </c>
      <c r="J63" s="61">
        <f t="shared" si="5"/>
        <v>0</v>
      </c>
    </row>
    <row r="64" spans="1:10" s="16" customFormat="1" ht="13.5" x14ac:dyDescent="0.25">
      <c r="A64" s="86" t="s">
        <v>52</v>
      </c>
      <c r="B64" s="107" t="s">
        <v>137</v>
      </c>
      <c r="C64" s="71" t="s">
        <v>138</v>
      </c>
      <c r="D64" s="45" t="s">
        <v>68</v>
      </c>
      <c r="E64" s="3" t="s">
        <v>69</v>
      </c>
      <c r="F64" s="46" t="s">
        <v>70</v>
      </c>
      <c r="G64" s="64" t="s">
        <v>71</v>
      </c>
      <c r="H64" s="5" t="s">
        <v>72</v>
      </c>
      <c r="I64" s="5" t="s">
        <v>73</v>
      </c>
      <c r="J64" s="65" t="s">
        <v>74</v>
      </c>
    </row>
    <row r="65" spans="1:11" ht="24" x14ac:dyDescent="0.2">
      <c r="A65" s="152" t="s">
        <v>143</v>
      </c>
      <c r="B65" s="103"/>
      <c r="C65" s="154">
        <v>17.48</v>
      </c>
      <c r="D65" s="130">
        <v>206.79</v>
      </c>
      <c r="E65" s="155">
        <v>1.6E-2</v>
      </c>
      <c r="F65" s="156">
        <v>7.9000000000000008E-3</v>
      </c>
      <c r="G65" s="134">
        <f>B65*C65*D65/2000</f>
        <v>0</v>
      </c>
      <c r="H65" s="135">
        <f>B65*C65*E65/2000</f>
        <v>0</v>
      </c>
      <c r="I65" s="135">
        <f>B65*C65*F65/2000</f>
        <v>0</v>
      </c>
      <c r="J65" s="136">
        <f t="shared" si="5"/>
        <v>0</v>
      </c>
    </row>
    <row r="66" spans="1:11" x14ac:dyDescent="0.2">
      <c r="A66" s="87" t="s">
        <v>53</v>
      </c>
      <c r="B66" s="103"/>
      <c r="C66" s="78">
        <v>8.25</v>
      </c>
      <c r="D66" s="47">
        <v>260.52</v>
      </c>
      <c r="E66" s="1">
        <v>7.0999999999999994E-2</v>
      </c>
      <c r="F66" s="48">
        <v>9.2999999999999992E-3</v>
      </c>
      <c r="G66" s="60">
        <f>B66*C66*D66/2000</f>
        <v>0</v>
      </c>
      <c r="H66" s="4">
        <f>B66*C66*E66/2000</f>
        <v>0</v>
      </c>
      <c r="I66" s="4">
        <f>B66*C66*F66/2000</f>
        <v>0</v>
      </c>
      <c r="J66" s="61">
        <f t="shared" si="5"/>
        <v>0</v>
      </c>
    </row>
    <row r="67" spans="1:11" x14ac:dyDescent="0.2">
      <c r="A67" s="87" t="s">
        <v>54</v>
      </c>
      <c r="B67" s="103"/>
      <c r="C67" s="78">
        <v>8</v>
      </c>
      <c r="D67" s="47">
        <v>246.56</v>
      </c>
      <c r="E67" s="1">
        <v>7.0999999999999994E-2</v>
      </c>
      <c r="F67" s="48">
        <v>9.2999999999999992E-3</v>
      </c>
      <c r="G67" s="60">
        <f>B67*C67*D67/2000</f>
        <v>0</v>
      </c>
      <c r="H67" s="4">
        <f>B67*C67*E67/2000</f>
        <v>0</v>
      </c>
      <c r="I67" s="4">
        <f>B67*C67*F67/2000</f>
        <v>0</v>
      </c>
      <c r="J67" s="61">
        <f t="shared" si="5"/>
        <v>0</v>
      </c>
    </row>
    <row r="68" spans="1:11" x14ac:dyDescent="0.2">
      <c r="A68" s="87" t="s">
        <v>55</v>
      </c>
      <c r="B68" s="103"/>
      <c r="C68" s="153">
        <v>10.39</v>
      </c>
      <c r="D68" s="47">
        <v>232.61</v>
      </c>
      <c r="E68" s="1">
        <v>7.0999999999999994E-2</v>
      </c>
      <c r="F68" s="48">
        <v>9.2999999999999992E-3</v>
      </c>
      <c r="G68" s="60">
        <f>B68*C68*D68/2000</f>
        <v>0</v>
      </c>
      <c r="H68" s="4">
        <f>B68*C68*E68/2000</f>
        <v>0</v>
      </c>
      <c r="I68" s="4">
        <f>B68*C68*F68/2000</f>
        <v>0</v>
      </c>
      <c r="J68" s="61">
        <f t="shared" si="5"/>
        <v>0</v>
      </c>
    </row>
    <row r="69" spans="1:11" s="18" customFormat="1" ht="24" x14ac:dyDescent="0.25">
      <c r="A69" s="89" t="s">
        <v>56</v>
      </c>
      <c r="B69" s="105" t="s">
        <v>75</v>
      </c>
      <c r="C69" s="79" t="s">
        <v>61</v>
      </c>
      <c r="D69" s="54" t="s">
        <v>68</v>
      </c>
      <c r="E69" s="8" t="s">
        <v>69</v>
      </c>
      <c r="F69" s="55" t="s">
        <v>70</v>
      </c>
      <c r="G69" s="66" t="s">
        <v>71</v>
      </c>
      <c r="H69" s="9" t="s">
        <v>72</v>
      </c>
      <c r="I69" s="9" t="s">
        <v>73</v>
      </c>
      <c r="J69" s="67" t="s">
        <v>74</v>
      </c>
    </row>
    <row r="70" spans="1:11" s="18" customFormat="1" x14ac:dyDescent="0.2">
      <c r="A70" s="157" t="s">
        <v>145</v>
      </c>
      <c r="B70" s="103"/>
      <c r="C70" s="77">
        <v>4.8500000000000003E-4</v>
      </c>
      <c r="D70" s="49">
        <v>114.79</v>
      </c>
      <c r="E70" s="2">
        <v>7.1000000000000004E-3</v>
      </c>
      <c r="F70" s="52">
        <v>1.4E-3</v>
      </c>
      <c r="G70" s="60">
        <f>B70*C70*D70/2000</f>
        <v>0</v>
      </c>
      <c r="H70" s="4">
        <f>B70*C70*E70/2000</f>
        <v>0</v>
      </c>
      <c r="I70" s="4">
        <f>B70*C70*F70/2000</f>
        <v>0</v>
      </c>
      <c r="J70" s="61">
        <f t="shared" si="5"/>
        <v>0</v>
      </c>
    </row>
    <row r="71" spans="1:11" x14ac:dyDescent="0.2">
      <c r="A71" s="157" t="s">
        <v>146</v>
      </c>
      <c r="B71" s="103"/>
      <c r="C71" s="77">
        <v>6.5499999999999998E-4</v>
      </c>
      <c r="D71" s="49">
        <v>114.79</v>
      </c>
      <c r="E71" s="2">
        <v>7.1000000000000004E-3</v>
      </c>
      <c r="F71" s="52">
        <v>1.4E-3</v>
      </c>
      <c r="G71" s="60">
        <f>B71*C71*D71/2000</f>
        <v>0</v>
      </c>
      <c r="H71" s="4">
        <f>B71*C71*E71/2000</f>
        <v>0</v>
      </c>
      <c r="I71" s="4">
        <f>B71*C71*F71/2000</f>
        <v>0</v>
      </c>
      <c r="J71" s="61">
        <f t="shared" si="5"/>
        <v>0</v>
      </c>
    </row>
    <row r="72" spans="1:11" s="16" customFormat="1" ht="13.5" x14ac:dyDescent="0.25">
      <c r="A72" s="86" t="s">
        <v>57</v>
      </c>
      <c r="B72" s="107" t="s">
        <v>3</v>
      </c>
      <c r="C72" s="71" t="s">
        <v>64</v>
      </c>
      <c r="D72" s="45" t="s">
        <v>68</v>
      </c>
      <c r="E72" s="3" t="s">
        <v>69</v>
      </c>
      <c r="F72" s="46" t="s">
        <v>70</v>
      </c>
      <c r="G72" s="64" t="s">
        <v>71</v>
      </c>
      <c r="H72" s="5" t="s">
        <v>72</v>
      </c>
      <c r="I72" s="5" t="s">
        <v>73</v>
      </c>
      <c r="J72" s="65" t="s">
        <v>74</v>
      </c>
    </row>
    <row r="73" spans="1:11" x14ac:dyDescent="0.2">
      <c r="A73" s="87" t="s">
        <v>27</v>
      </c>
      <c r="B73" s="103"/>
      <c r="C73" s="80">
        <v>8.4000000000000005E-2</v>
      </c>
      <c r="D73" s="47">
        <v>150.88</v>
      </c>
      <c r="E73" s="1">
        <v>2.3999999999999998E-3</v>
      </c>
      <c r="F73" s="48">
        <v>2.4000000000000001E-4</v>
      </c>
      <c r="G73" s="60">
        <f>B73*C73*D73/2000</f>
        <v>0</v>
      </c>
      <c r="H73" s="4">
        <f>B73*C73*E73/2000</f>
        <v>0</v>
      </c>
      <c r="I73" s="4">
        <f>B73*C73*F73/2000</f>
        <v>0</v>
      </c>
      <c r="J73" s="61">
        <f t="shared" si="5"/>
        <v>0</v>
      </c>
    </row>
    <row r="74" spans="1:11" x14ac:dyDescent="0.2">
      <c r="A74" s="157" t="s">
        <v>144</v>
      </c>
      <c r="B74" s="103"/>
      <c r="C74" s="80">
        <v>0.128</v>
      </c>
      <c r="D74" s="47">
        <v>162.79</v>
      </c>
      <c r="E74" s="1">
        <v>2.3999999999999998E-3</v>
      </c>
      <c r="F74" s="48">
        <v>2.4000000000000001E-4</v>
      </c>
      <c r="G74" s="60">
        <f>B74*C74*D74/2000</f>
        <v>0</v>
      </c>
      <c r="H74" s="4">
        <f>B74*C74*E74/2000</f>
        <v>0</v>
      </c>
      <c r="I74" s="4">
        <f>B74*C74*F74/2000</f>
        <v>0</v>
      </c>
      <c r="J74" s="61">
        <f t="shared" si="5"/>
        <v>0</v>
      </c>
    </row>
    <row r="75" spans="1:11" x14ac:dyDescent="0.2">
      <c r="A75" s="87" t="s">
        <v>58</v>
      </c>
      <c r="B75" s="103"/>
      <c r="C75" s="80">
        <v>0.125</v>
      </c>
      <c r="D75" s="47">
        <v>156.66</v>
      </c>
      <c r="E75" s="1">
        <v>2.3999999999999998E-3</v>
      </c>
      <c r="F75" s="48">
        <v>2.4000000000000001E-4</v>
      </c>
      <c r="G75" s="60">
        <f>B75*C75*D75/2000</f>
        <v>0</v>
      </c>
      <c r="H75" s="4">
        <f>B75*C75*E75/2000</f>
        <v>0</v>
      </c>
      <c r="I75" s="4">
        <f>B75*C75*F75/2000</f>
        <v>0</v>
      </c>
      <c r="J75" s="61">
        <f t="shared" si="5"/>
        <v>0</v>
      </c>
    </row>
    <row r="76" spans="1:11" ht="12.75" thickBot="1" x14ac:dyDescent="0.25">
      <c r="A76" s="90" t="s">
        <v>59</v>
      </c>
      <c r="B76" s="104"/>
      <c r="C76" s="81">
        <v>0.12</v>
      </c>
      <c r="D76" s="56">
        <v>179.79</v>
      </c>
      <c r="E76" s="57">
        <v>2.3999999999999998E-3</v>
      </c>
      <c r="F76" s="58">
        <v>2.4000000000000001E-4</v>
      </c>
      <c r="G76" s="68">
        <f>B76*C76*D76/2000</f>
        <v>0</v>
      </c>
      <c r="H76" s="69">
        <f>B76*C76*E76/2000</f>
        <v>0</v>
      </c>
      <c r="I76" s="69">
        <f>B76*C76*F76/2000</f>
        <v>0</v>
      </c>
      <c r="J76" s="61">
        <f t="shared" si="5"/>
        <v>0</v>
      </c>
    </row>
    <row r="77" spans="1:11" ht="12.75" thickBot="1" x14ac:dyDescent="0.25">
      <c r="A77" s="159" t="s">
        <v>79</v>
      </c>
      <c r="B77" s="160"/>
      <c r="C77" s="160"/>
      <c r="D77" s="160"/>
      <c r="E77" s="160"/>
      <c r="F77" s="161"/>
      <c r="G77" s="91">
        <f>SUM(G10:G76)</f>
        <v>0</v>
      </c>
      <c r="H77" s="91">
        <f>SUM(H10:H76)</f>
        <v>0</v>
      </c>
      <c r="I77" s="91">
        <f>SUM(I10:I76)</f>
        <v>0</v>
      </c>
      <c r="J77" s="92">
        <f>SUM(J10:J76)</f>
        <v>0</v>
      </c>
    </row>
    <row r="78" spans="1:11" s="21" customFormat="1" x14ac:dyDescent="0.2">
      <c r="A78" s="177" t="s">
        <v>7</v>
      </c>
      <c r="B78" s="177"/>
      <c r="C78" s="177"/>
      <c r="D78" s="177"/>
      <c r="E78" s="19"/>
      <c r="F78" s="19"/>
      <c r="G78" s="19"/>
      <c r="H78" s="20"/>
      <c r="I78" s="20"/>
      <c r="J78" s="20"/>
    </row>
    <row r="79" spans="1:11" s="21" customFormat="1" x14ac:dyDescent="0.2">
      <c r="A79" s="22" t="s">
        <v>158</v>
      </c>
      <c r="B79" s="23"/>
      <c r="C79" s="23"/>
      <c r="D79" s="24"/>
      <c r="E79" s="25"/>
      <c r="F79" s="25"/>
      <c r="G79" s="25"/>
      <c r="H79" s="25"/>
      <c r="I79" s="24"/>
      <c r="J79" s="24"/>
    </row>
    <row r="80" spans="1:11" s="21" customFormat="1" ht="24" customHeight="1" x14ac:dyDescent="0.2">
      <c r="A80" s="166" t="s">
        <v>154</v>
      </c>
      <c r="B80" s="166"/>
      <c r="C80" s="166"/>
      <c r="D80" s="166"/>
      <c r="E80" s="166"/>
      <c r="F80" s="166"/>
      <c r="G80" s="166"/>
      <c r="H80" s="166"/>
      <c r="I80" s="166"/>
      <c r="J80" s="166"/>
      <c r="K80" s="166"/>
    </row>
    <row r="81" spans="1:10" s="21" customFormat="1" x14ac:dyDescent="0.2">
      <c r="A81" s="22" t="s">
        <v>81</v>
      </c>
      <c r="B81" s="23"/>
      <c r="C81" s="23"/>
      <c r="D81" s="24"/>
      <c r="E81" s="113"/>
      <c r="F81" s="23"/>
      <c r="G81" s="23"/>
      <c r="H81" s="23"/>
      <c r="I81" s="22"/>
      <c r="J81" s="22"/>
    </row>
    <row r="82" spans="1:10" s="21" customFormat="1" x14ac:dyDescent="0.2">
      <c r="A82" s="22" t="s">
        <v>150</v>
      </c>
      <c r="B82" s="23"/>
      <c r="C82" s="23"/>
      <c r="D82" s="24"/>
      <c r="E82" s="25"/>
      <c r="F82" s="25"/>
      <c r="G82" s="25"/>
      <c r="H82" s="25"/>
      <c r="I82" s="24"/>
      <c r="J82" s="24"/>
    </row>
    <row r="83" spans="1:10" s="21" customFormat="1" x14ac:dyDescent="0.2">
      <c r="A83" s="24" t="s">
        <v>151</v>
      </c>
      <c r="B83" s="25"/>
      <c r="C83" s="25"/>
      <c r="D83" s="24"/>
      <c r="E83" s="24"/>
      <c r="F83" s="24"/>
      <c r="G83" s="24"/>
      <c r="H83" s="24"/>
      <c r="I83" s="24"/>
      <c r="J83" s="26"/>
    </row>
    <row r="84" spans="1:10" s="21" customFormat="1" x14ac:dyDescent="0.2">
      <c r="B84" s="27"/>
    </row>
    <row r="85" spans="1:10" s="21" customFormat="1" x14ac:dyDescent="0.2">
      <c r="B85" s="27"/>
    </row>
  </sheetData>
  <mergeCells count="12">
    <mergeCell ref="A1:J1"/>
    <mergeCell ref="A5:E6"/>
    <mergeCell ref="B2:E2"/>
    <mergeCell ref="B4:E4"/>
    <mergeCell ref="F2:J6"/>
    <mergeCell ref="A7:J7"/>
    <mergeCell ref="D8:F8"/>
    <mergeCell ref="G8:J8"/>
    <mergeCell ref="A78:D78"/>
    <mergeCell ref="A77:F77"/>
    <mergeCell ref="B3:C3"/>
    <mergeCell ref="A80:K80"/>
  </mergeCells>
  <printOptions horizontalCentered="1"/>
  <pageMargins left="0.2" right="0.2" top="0.5" bottom="0.5" header="0.3" footer="0.3"/>
  <pageSetup paperSize="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4"/>
  <sheetViews>
    <sheetView topLeftCell="A40" zoomScaleNormal="100" workbookViewId="0">
      <selection activeCell="J79" sqref="J79"/>
    </sheetView>
  </sheetViews>
  <sheetFormatPr defaultRowHeight="12" x14ac:dyDescent="0.2"/>
  <cols>
    <col min="1" max="1" width="25.5703125" style="10" customWidth="1"/>
    <col min="2" max="2" width="13.85546875" style="28" customWidth="1"/>
    <col min="3" max="3" width="14.5703125" style="10" customWidth="1"/>
    <col min="4" max="4" width="14.42578125" style="10" customWidth="1"/>
    <col min="5" max="5" width="13.5703125" style="10" customWidth="1"/>
    <col min="6" max="6" width="13.85546875" style="10" customWidth="1"/>
    <col min="7" max="7" width="16.28515625" style="10" customWidth="1"/>
    <col min="8" max="8" width="11.5703125" style="10" customWidth="1"/>
    <col min="9" max="9" width="11.140625" style="10" customWidth="1"/>
    <col min="10" max="10" width="16.42578125" style="10" customWidth="1"/>
    <col min="11" max="11" width="14.7109375" style="10" customWidth="1"/>
    <col min="12" max="16384" width="9.140625" style="10"/>
  </cols>
  <sheetData>
    <row r="1" spans="1:12" ht="21" thickBot="1" x14ac:dyDescent="0.35">
      <c r="A1" s="167" t="s">
        <v>82</v>
      </c>
      <c r="B1" s="167"/>
      <c r="C1" s="167"/>
      <c r="D1" s="167"/>
      <c r="E1" s="167"/>
      <c r="F1" s="167"/>
      <c r="G1" s="167"/>
      <c r="H1" s="167"/>
      <c r="I1" s="167"/>
      <c r="J1" s="167"/>
    </row>
    <row r="2" spans="1:12" ht="12" customHeight="1" x14ac:dyDescent="0.2">
      <c r="A2" s="12" t="s">
        <v>0</v>
      </c>
      <c r="B2" s="178"/>
      <c r="C2" s="178"/>
      <c r="D2" s="178"/>
      <c r="E2" s="179"/>
      <c r="F2" s="162" t="s">
        <v>155</v>
      </c>
      <c r="G2" s="162"/>
      <c r="H2" s="162"/>
      <c r="I2" s="162"/>
      <c r="J2" s="162"/>
      <c r="K2" s="162"/>
      <c r="L2" s="11"/>
    </row>
    <row r="3" spans="1:12" x14ac:dyDescent="0.2">
      <c r="A3" s="13" t="s">
        <v>76</v>
      </c>
      <c r="B3" s="164"/>
      <c r="C3" s="165"/>
      <c r="D3" s="93" t="s">
        <v>135</v>
      </c>
      <c r="E3" s="94"/>
      <c r="F3" s="162"/>
      <c r="G3" s="162"/>
      <c r="H3" s="162"/>
      <c r="I3" s="162"/>
      <c r="J3" s="162"/>
      <c r="K3" s="162"/>
      <c r="L3" s="11"/>
    </row>
    <row r="4" spans="1:12" ht="12.75" thickBot="1" x14ac:dyDescent="0.25">
      <c r="A4" s="42" t="s">
        <v>77</v>
      </c>
      <c r="B4" s="170"/>
      <c r="C4" s="170"/>
      <c r="D4" s="170"/>
      <c r="E4" s="171"/>
      <c r="F4" s="162"/>
      <c r="G4" s="162"/>
      <c r="H4" s="162"/>
      <c r="I4" s="162"/>
      <c r="J4" s="162"/>
      <c r="K4" s="162"/>
      <c r="L4" s="11"/>
    </row>
    <row r="5" spans="1:12" x14ac:dyDescent="0.2">
      <c r="A5" s="172"/>
      <c r="B5" s="172"/>
      <c r="C5" s="172"/>
      <c r="D5" s="172"/>
      <c r="E5" s="172"/>
      <c r="F5" s="162"/>
      <c r="G5" s="162"/>
      <c r="H5" s="162"/>
      <c r="I5" s="162"/>
      <c r="J5" s="162"/>
      <c r="K5" s="162"/>
      <c r="L5" s="11"/>
    </row>
    <row r="6" spans="1:12" x14ac:dyDescent="0.2">
      <c r="A6" s="173"/>
      <c r="B6" s="173"/>
      <c r="C6" s="173"/>
      <c r="D6" s="173"/>
      <c r="E6" s="173"/>
      <c r="F6" s="162"/>
      <c r="G6" s="162"/>
      <c r="H6" s="162"/>
      <c r="I6" s="162"/>
      <c r="J6" s="162"/>
      <c r="K6" s="162"/>
      <c r="L6" s="11"/>
    </row>
    <row r="7" spans="1:12" x14ac:dyDescent="0.2">
      <c r="A7" s="173"/>
      <c r="B7" s="173"/>
      <c r="C7" s="173"/>
      <c r="D7" s="173"/>
      <c r="E7" s="173"/>
      <c r="F7" s="162"/>
      <c r="G7" s="162"/>
      <c r="H7" s="162"/>
      <c r="I7" s="162"/>
      <c r="J7" s="162"/>
      <c r="K7" s="162"/>
      <c r="L7" s="11"/>
    </row>
    <row r="8" spans="1:12" s="14" customFormat="1" ht="12.75" thickBot="1" x14ac:dyDescent="0.25">
      <c r="A8" s="180" t="s">
        <v>157</v>
      </c>
      <c r="B8" s="180"/>
      <c r="C8" s="180"/>
      <c r="D8" s="180"/>
      <c r="E8" s="180"/>
      <c r="F8" s="180"/>
      <c r="G8" s="180"/>
      <c r="H8" s="180"/>
      <c r="I8" s="180"/>
      <c r="J8" s="180"/>
    </row>
    <row r="9" spans="1:12" s="15" customFormat="1" ht="25.5" customHeight="1" x14ac:dyDescent="0.2">
      <c r="A9" s="85" t="s">
        <v>1</v>
      </c>
      <c r="B9" s="126" t="s">
        <v>141</v>
      </c>
      <c r="C9" s="70" t="s">
        <v>60</v>
      </c>
      <c r="D9" s="181" t="s">
        <v>66</v>
      </c>
      <c r="E9" s="175"/>
      <c r="F9" s="182"/>
      <c r="G9" s="183" t="s">
        <v>67</v>
      </c>
      <c r="H9" s="184"/>
      <c r="I9" s="184"/>
      <c r="J9" s="184"/>
      <c r="K9" s="185"/>
    </row>
    <row r="10" spans="1:12" s="16" customFormat="1" ht="25.5" x14ac:dyDescent="0.25">
      <c r="A10" s="86" t="s">
        <v>8</v>
      </c>
      <c r="B10" s="108" t="s">
        <v>137</v>
      </c>
      <c r="C10" s="71" t="s">
        <v>138</v>
      </c>
      <c r="D10" s="44" t="s">
        <v>68</v>
      </c>
      <c r="E10" s="3" t="s">
        <v>69</v>
      </c>
      <c r="F10" s="43" t="s">
        <v>70</v>
      </c>
      <c r="G10" s="45" t="s">
        <v>71</v>
      </c>
      <c r="H10" s="3" t="s">
        <v>72</v>
      </c>
      <c r="I10" s="3" t="s">
        <v>73</v>
      </c>
      <c r="J10" s="114" t="s">
        <v>74</v>
      </c>
      <c r="K10" s="122" t="s">
        <v>142</v>
      </c>
    </row>
    <row r="11" spans="1:12" x14ac:dyDescent="0.2">
      <c r="A11" s="87" t="s">
        <v>9</v>
      </c>
      <c r="B11" s="109"/>
      <c r="C11" s="72">
        <v>25.09</v>
      </c>
      <c r="D11" s="147">
        <v>228.6</v>
      </c>
      <c r="E11" s="1">
        <v>2.4E-2</v>
      </c>
      <c r="F11" s="48">
        <v>3.5000000000000001E-3</v>
      </c>
      <c r="G11" s="60">
        <f t="shared" ref="G11:G19" si="0">B11*C11*D11/2000</f>
        <v>0</v>
      </c>
      <c r="H11" s="4">
        <f t="shared" ref="H11:H19" si="1">B11*C11*E11/2000</f>
        <v>0</v>
      </c>
      <c r="I11" s="4">
        <f t="shared" ref="I11:I19" si="2">B11*C11*F11/2000</f>
        <v>0</v>
      </c>
      <c r="J11" s="115">
        <f>(G11*1)+(H11*25)+(I11*298)</f>
        <v>0</v>
      </c>
      <c r="K11" s="123">
        <f t="shared" ref="K11:K19" si="3">J11*0.90718</f>
        <v>0</v>
      </c>
    </row>
    <row r="12" spans="1:12" x14ac:dyDescent="0.2">
      <c r="A12" s="87" t="s">
        <v>10</v>
      </c>
      <c r="B12" s="109"/>
      <c r="C12" s="72">
        <v>24.93</v>
      </c>
      <c r="D12" s="49">
        <v>205.65</v>
      </c>
      <c r="E12" s="1">
        <v>2.4E-2</v>
      </c>
      <c r="F12" s="48">
        <v>3.5000000000000001E-3</v>
      </c>
      <c r="G12" s="60">
        <f t="shared" si="0"/>
        <v>0</v>
      </c>
      <c r="H12" s="4">
        <f t="shared" si="1"/>
        <v>0</v>
      </c>
      <c r="I12" s="4">
        <f t="shared" si="2"/>
        <v>0</v>
      </c>
      <c r="J12" s="115">
        <f t="shared" ref="J12:J75" si="4">(G12*1)+(H12*25)+(I12*298)</f>
        <v>0</v>
      </c>
      <c r="K12" s="123">
        <f t="shared" si="3"/>
        <v>0</v>
      </c>
    </row>
    <row r="13" spans="1:12" x14ac:dyDescent="0.2">
      <c r="A13" s="87" t="s">
        <v>11</v>
      </c>
      <c r="B13" s="109"/>
      <c r="C13" s="72">
        <v>17.25</v>
      </c>
      <c r="D13" s="49">
        <v>214.22</v>
      </c>
      <c r="E13" s="1">
        <v>2.4E-2</v>
      </c>
      <c r="F13" s="48">
        <v>3.5000000000000001E-3</v>
      </c>
      <c r="G13" s="60">
        <f t="shared" si="0"/>
        <v>0</v>
      </c>
      <c r="H13" s="4">
        <f t="shared" si="1"/>
        <v>0</v>
      </c>
      <c r="I13" s="4">
        <f t="shared" si="2"/>
        <v>0</v>
      </c>
      <c r="J13" s="115">
        <f t="shared" si="4"/>
        <v>0</v>
      </c>
      <c r="K13" s="123">
        <f t="shared" si="3"/>
        <v>0</v>
      </c>
    </row>
    <row r="14" spans="1:12" x14ac:dyDescent="0.2">
      <c r="A14" s="87" t="s">
        <v>12</v>
      </c>
      <c r="B14" s="109"/>
      <c r="C14" s="72">
        <v>14.21</v>
      </c>
      <c r="D14" s="49">
        <v>215.44</v>
      </c>
      <c r="E14" s="1">
        <v>2.4E-2</v>
      </c>
      <c r="F14" s="48">
        <v>3.5000000000000001E-3</v>
      </c>
      <c r="G14" s="60">
        <f t="shared" si="0"/>
        <v>0</v>
      </c>
      <c r="H14" s="4">
        <f t="shared" si="1"/>
        <v>0</v>
      </c>
      <c r="I14" s="4">
        <f t="shared" si="2"/>
        <v>0</v>
      </c>
      <c r="J14" s="115">
        <f t="shared" si="4"/>
        <v>0</v>
      </c>
      <c r="K14" s="123">
        <f t="shared" si="3"/>
        <v>0</v>
      </c>
    </row>
    <row r="15" spans="1:12" x14ac:dyDescent="0.2">
      <c r="A15" s="158" t="s">
        <v>148</v>
      </c>
      <c r="B15" s="109"/>
      <c r="C15" s="73">
        <v>24.8</v>
      </c>
      <c r="D15" s="147">
        <v>250.6</v>
      </c>
      <c r="E15" s="1">
        <v>2.4E-2</v>
      </c>
      <c r="F15" s="48">
        <v>3.5000000000000001E-3</v>
      </c>
      <c r="G15" s="60">
        <f t="shared" si="0"/>
        <v>0</v>
      </c>
      <c r="H15" s="4">
        <f t="shared" si="1"/>
        <v>0</v>
      </c>
      <c r="I15" s="4">
        <f t="shared" si="2"/>
        <v>0</v>
      </c>
      <c r="J15" s="115">
        <f t="shared" si="4"/>
        <v>0</v>
      </c>
      <c r="K15" s="123">
        <f t="shared" si="3"/>
        <v>0</v>
      </c>
    </row>
    <row r="16" spans="1:12" x14ac:dyDescent="0.2">
      <c r="A16" s="87" t="s">
        <v>13</v>
      </c>
      <c r="B16" s="109"/>
      <c r="C16" s="72">
        <v>21.39</v>
      </c>
      <c r="D16" s="49">
        <v>207.83</v>
      </c>
      <c r="E16" s="1">
        <v>2.4E-2</v>
      </c>
      <c r="F16" s="48">
        <v>3.5000000000000001E-3</v>
      </c>
      <c r="G16" s="60">
        <f t="shared" si="0"/>
        <v>0</v>
      </c>
      <c r="H16" s="4">
        <f t="shared" si="1"/>
        <v>0</v>
      </c>
      <c r="I16" s="4">
        <f t="shared" si="2"/>
        <v>0</v>
      </c>
      <c r="J16" s="115">
        <f t="shared" si="4"/>
        <v>0</v>
      </c>
      <c r="K16" s="123">
        <f t="shared" si="3"/>
        <v>0</v>
      </c>
    </row>
    <row r="17" spans="1:11" x14ac:dyDescent="0.2">
      <c r="A17" s="87" t="s">
        <v>14</v>
      </c>
      <c r="B17" s="109"/>
      <c r="C17" s="72">
        <v>26.28</v>
      </c>
      <c r="D17" s="49">
        <v>207.01</v>
      </c>
      <c r="E17" s="1">
        <v>2.4E-2</v>
      </c>
      <c r="F17" s="48">
        <v>3.5000000000000001E-3</v>
      </c>
      <c r="G17" s="60">
        <f t="shared" si="0"/>
        <v>0</v>
      </c>
      <c r="H17" s="4">
        <f t="shared" si="1"/>
        <v>0</v>
      </c>
      <c r="I17" s="4">
        <f t="shared" si="2"/>
        <v>0</v>
      </c>
      <c r="J17" s="115">
        <f t="shared" si="4"/>
        <v>0</v>
      </c>
      <c r="K17" s="123">
        <f t="shared" si="3"/>
        <v>0</v>
      </c>
    </row>
    <row r="18" spans="1:11" x14ac:dyDescent="0.2">
      <c r="A18" s="87" t="s">
        <v>15</v>
      </c>
      <c r="B18" s="109"/>
      <c r="C18" s="72">
        <v>22.35</v>
      </c>
      <c r="D18" s="49">
        <v>208.71</v>
      </c>
      <c r="E18" s="1">
        <v>2.4E-2</v>
      </c>
      <c r="F18" s="48">
        <v>3.5000000000000001E-3</v>
      </c>
      <c r="G18" s="60">
        <f t="shared" si="0"/>
        <v>0</v>
      </c>
      <c r="H18" s="4">
        <f t="shared" si="1"/>
        <v>0</v>
      </c>
      <c r="I18" s="4">
        <f t="shared" si="2"/>
        <v>0</v>
      </c>
      <c r="J18" s="115">
        <f t="shared" si="4"/>
        <v>0</v>
      </c>
      <c r="K18" s="123">
        <f t="shared" si="3"/>
        <v>0</v>
      </c>
    </row>
    <row r="19" spans="1:11" x14ac:dyDescent="0.2">
      <c r="A19" s="87" t="s">
        <v>16</v>
      </c>
      <c r="B19" s="109"/>
      <c r="C19" s="72">
        <v>19.73</v>
      </c>
      <c r="D19" s="49">
        <v>210.59</v>
      </c>
      <c r="E19" s="1">
        <v>2.4E-2</v>
      </c>
      <c r="F19" s="48">
        <v>3.5000000000000001E-3</v>
      </c>
      <c r="G19" s="60">
        <f t="shared" si="0"/>
        <v>0</v>
      </c>
      <c r="H19" s="4">
        <f t="shared" si="1"/>
        <v>0</v>
      </c>
      <c r="I19" s="4">
        <f t="shared" si="2"/>
        <v>0</v>
      </c>
      <c r="J19" s="115">
        <f t="shared" si="4"/>
        <v>0</v>
      </c>
      <c r="K19" s="123">
        <f t="shared" si="3"/>
        <v>0</v>
      </c>
    </row>
    <row r="20" spans="1:11" s="17" customFormat="1" ht="25.5" x14ac:dyDescent="0.25">
      <c r="A20" s="88" t="s">
        <v>62</v>
      </c>
      <c r="B20" s="110" t="s">
        <v>75</v>
      </c>
      <c r="C20" s="74" t="s">
        <v>61</v>
      </c>
      <c r="D20" s="50" t="s">
        <v>68</v>
      </c>
      <c r="E20" s="6" t="s">
        <v>69</v>
      </c>
      <c r="F20" s="51" t="s">
        <v>70</v>
      </c>
      <c r="G20" s="62" t="s">
        <v>71</v>
      </c>
      <c r="H20" s="7" t="s">
        <v>72</v>
      </c>
      <c r="I20" s="7" t="s">
        <v>73</v>
      </c>
      <c r="J20" s="116" t="s">
        <v>74</v>
      </c>
      <c r="K20" s="122" t="s">
        <v>142</v>
      </c>
    </row>
    <row r="21" spans="1:11" x14ac:dyDescent="0.2">
      <c r="A21" s="87" t="s">
        <v>63</v>
      </c>
      <c r="B21" s="109"/>
      <c r="C21" s="77">
        <v>1.026E-3</v>
      </c>
      <c r="D21" s="144">
        <v>116.98</v>
      </c>
      <c r="E21" s="2">
        <v>2.2000000000000001E-3</v>
      </c>
      <c r="F21" s="52">
        <v>2.2000000000000001E-4</v>
      </c>
      <c r="G21" s="60">
        <f>B21*C21*D21/2000</f>
        <v>0</v>
      </c>
      <c r="H21" s="4">
        <f>B21*C21*E21/2000</f>
        <v>0</v>
      </c>
      <c r="I21" s="4">
        <f>B21*C21*F21/2000</f>
        <v>0</v>
      </c>
      <c r="J21" s="115">
        <f t="shared" si="4"/>
        <v>0</v>
      </c>
      <c r="K21" s="123">
        <f>J21*0.90718</f>
        <v>0</v>
      </c>
    </row>
    <row r="22" spans="1:11" s="16" customFormat="1" ht="25.5" x14ac:dyDescent="0.25">
      <c r="A22" s="86" t="s">
        <v>17</v>
      </c>
      <c r="B22" s="111" t="s">
        <v>3</v>
      </c>
      <c r="C22" s="75" t="s">
        <v>64</v>
      </c>
      <c r="D22" s="45" t="s">
        <v>68</v>
      </c>
      <c r="E22" s="3" t="s">
        <v>69</v>
      </c>
      <c r="F22" s="46" t="s">
        <v>70</v>
      </c>
      <c r="G22" s="64" t="s">
        <v>71</v>
      </c>
      <c r="H22" s="5" t="s">
        <v>72</v>
      </c>
      <c r="I22" s="5" t="s">
        <v>73</v>
      </c>
      <c r="J22" s="117" t="s">
        <v>74</v>
      </c>
      <c r="K22" s="122" t="s">
        <v>142</v>
      </c>
    </row>
    <row r="23" spans="1:11" x14ac:dyDescent="0.2">
      <c r="A23" s="87" t="s">
        <v>18</v>
      </c>
      <c r="B23" s="109"/>
      <c r="C23" s="76">
        <v>0.13900000000000001</v>
      </c>
      <c r="D23" s="49">
        <v>161.49</v>
      </c>
      <c r="E23" s="2">
        <v>6.6E-3</v>
      </c>
      <c r="F23" s="52">
        <v>1.2999999999999999E-3</v>
      </c>
      <c r="G23" s="60">
        <f t="shared" ref="G23:G54" si="5">B23*C23*D23/2000</f>
        <v>0</v>
      </c>
      <c r="H23" s="4">
        <f>B23*C23*E23/2000</f>
        <v>0</v>
      </c>
      <c r="I23" s="4">
        <f>B23*C23*F23/2000</f>
        <v>0</v>
      </c>
      <c r="J23" s="115">
        <f t="shared" si="4"/>
        <v>0</v>
      </c>
      <c r="K23" s="123">
        <f t="shared" ref="K23:K54" si="6">J23*0.90718</f>
        <v>0</v>
      </c>
    </row>
    <row r="24" spans="1:11" x14ac:dyDescent="0.2">
      <c r="A24" s="87" t="s">
        <v>19</v>
      </c>
      <c r="B24" s="109"/>
      <c r="C24" s="76">
        <v>0.13800000000000001</v>
      </c>
      <c r="D24" s="47">
        <v>163.05000000000001</v>
      </c>
      <c r="E24" s="2">
        <v>6.6E-3</v>
      </c>
      <c r="F24" s="52">
        <v>1.2999999999999999E-3</v>
      </c>
      <c r="G24" s="60">
        <f t="shared" si="5"/>
        <v>0</v>
      </c>
      <c r="H24" s="4">
        <f>B24*C24*E24/2000</f>
        <v>0</v>
      </c>
      <c r="I24" s="4">
        <f>B24*C24*F24/2000</f>
        <v>0</v>
      </c>
      <c r="J24" s="115">
        <f t="shared" si="4"/>
        <v>0</v>
      </c>
      <c r="K24" s="123">
        <f t="shared" si="6"/>
        <v>0</v>
      </c>
    </row>
    <row r="25" spans="1:11" x14ac:dyDescent="0.2">
      <c r="A25" s="87" t="s">
        <v>20</v>
      </c>
      <c r="B25" s="109"/>
      <c r="C25" s="76">
        <v>0.14599999999999999</v>
      </c>
      <c r="D25" s="47">
        <v>165.43</v>
      </c>
      <c r="E25" s="2">
        <v>6.6E-3</v>
      </c>
      <c r="F25" s="52">
        <v>1.2999999999999999E-3</v>
      </c>
      <c r="G25" s="60">
        <f t="shared" si="5"/>
        <v>0</v>
      </c>
      <c r="H25" s="4">
        <f t="shared" ref="H25:H54" si="7">B25*C25*E25/2000</f>
        <v>0</v>
      </c>
      <c r="I25" s="4">
        <f t="shared" ref="I25:I54" si="8">B25*C25*F25/2000</f>
        <v>0</v>
      </c>
      <c r="J25" s="115">
        <f t="shared" si="4"/>
        <v>0</v>
      </c>
      <c r="K25" s="123">
        <f t="shared" si="6"/>
        <v>0</v>
      </c>
    </row>
    <row r="26" spans="1:11" x14ac:dyDescent="0.2">
      <c r="A26" s="87" t="s">
        <v>21</v>
      </c>
      <c r="B26" s="109"/>
      <c r="C26" s="76">
        <v>0.14000000000000001</v>
      </c>
      <c r="D26" s="47">
        <v>160.78</v>
      </c>
      <c r="E26" s="2">
        <v>6.6E-3</v>
      </c>
      <c r="F26" s="52">
        <v>1.2999999999999999E-3</v>
      </c>
      <c r="G26" s="60">
        <f t="shared" si="5"/>
        <v>0</v>
      </c>
      <c r="H26" s="4">
        <f t="shared" si="7"/>
        <v>0</v>
      </c>
      <c r="I26" s="4">
        <f t="shared" si="8"/>
        <v>0</v>
      </c>
      <c r="J26" s="115">
        <f t="shared" si="4"/>
        <v>0</v>
      </c>
      <c r="K26" s="123">
        <f t="shared" si="6"/>
        <v>0</v>
      </c>
    </row>
    <row r="27" spans="1:11" x14ac:dyDescent="0.2">
      <c r="A27" s="87" t="s">
        <v>22</v>
      </c>
      <c r="B27" s="109"/>
      <c r="C27" s="145">
        <v>0.15</v>
      </c>
      <c r="D27" s="49">
        <v>165.57</v>
      </c>
      <c r="E27" s="2">
        <v>6.6E-3</v>
      </c>
      <c r="F27" s="52">
        <v>1.2999999999999999E-3</v>
      </c>
      <c r="G27" s="60">
        <f t="shared" si="5"/>
        <v>0</v>
      </c>
      <c r="H27" s="4">
        <f t="shared" si="7"/>
        <v>0</v>
      </c>
      <c r="I27" s="4">
        <f t="shared" si="8"/>
        <v>0</v>
      </c>
      <c r="J27" s="115">
        <f t="shared" si="4"/>
        <v>0</v>
      </c>
      <c r="K27" s="123">
        <f t="shared" si="6"/>
        <v>0</v>
      </c>
    </row>
    <row r="28" spans="1:11" x14ac:dyDescent="0.2">
      <c r="A28" s="87" t="s">
        <v>23</v>
      </c>
      <c r="B28" s="109"/>
      <c r="C28" s="146">
        <v>0.13800000000000001</v>
      </c>
      <c r="D28" s="49">
        <v>163.13999999999999</v>
      </c>
      <c r="E28" s="2">
        <v>6.6E-3</v>
      </c>
      <c r="F28" s="52">
        <v>1.2999999999999999E-3</v>
      </c>
      <c r="G28" s="60">
        <f t="shared" si="5"/>
        <v>0</v>
      </c>
      <c r="H28" s="4">
        <f t="shared" si="7"/>
        <v>0</v>
      </c>
      <c r="I28" s="4">
        <f t="shared" si="8"/>
        <v>0</v>
      </c>
      <c r="J28" s="115">
        <f t="shared" si="4"/>
        <v>0</v>
      </c>
      <c r="K28" s="123">
        <f t="shared" si="6"/>
        <v>0</v>
      </c>
    </row>
    <row r="29" spans="1:11" x14ac:dyDescent="0.2">
      <c r="A29" s="87" t="s">
        <v>5</v>
      </c>
      <c r="B29" s="109"/>
      <c r="C29" s="145">
        <v>0.13500000000000001</v>
      </c>
      <c r="D29" s="49">
        <v>165.79</v>
      </c>
      <c r="E29" s="2">
        <v>6.6E-3</v>
      </c>
      <c r="F29" s="52">
        <v>1.2999999999999999E-3</v>
      </c>
      <c r="G29" s="60">
        <f t="shared" si="5"/>
        <v>0</v>
      </c>
      <c r="H29" s="4">
        <f t="shared" si="7"/>
        <v>0</v>
      </c>
      <c r="I29" s="4">
        <f t="shared" si="8"/>
        <v>0</v>
      </c>
      <c r="J29" s="115">
        <f t="shared" si="4"/>
        <v>0</v>
      </c>
      <c r="K29" s="123">
        <f t="shared" si="6"/>
        <v>0</v>
      </c>
    </row>
    <row r="30" spans="1:11" x14ac:dyDescent="0.2">
      <c r="A30" s="87" t="s">
        <v>24</v>
      </c>
      <c r="B30" s="109"/>
      <c r="C30" s="145">
        <v>9.1999999999999998E-2</v>
      </c>
      <c r="D30" s="49">
        <v>136.05000000000001</v>
      </c>
      <c r="E30" s="2">
        <v>6.6E-3</v>
      </c>
      <c r="F30" s="52">
        <v>1.2999999999999999E-3</v>
      </c>
      <c r="G30" s="60">
        <f t="shared" si="5"/>
        <v>0</v>
      </c>
      <c r="H30" s="4">
        <f t="shared" si="7"/>
        <v>0</v>
      </c>
      <c r="I30" s="4">
        <f t="shared" si="8"/>
        <v>0</v>
      </c>
      <c r="J30" s="115">
        <f t="shared" si="4"/>
        <v>0</v>
      </c>
      <c r="K30" s="123">
        <f t="shared" si="6"/>
        <v>0</v>
      </c>
    </row>
    <row r="31" spans="1:11" x14ac:dyDescent="0.2">
      <c r="A31" s="87" t="s">
        <v>6</v>
      </c>
      <c r="B31" s="109"/>
      <c r="C31" s="145">
        <v>9.0999999999999998E-2</v>
      </c>
      <c r="D31" s="147">
        <v>138.6</v>
      </c>
      <c r="E31" s="2">
        <v>6.6E-3</v>
      </c>
      <c r="F31" s="52">
        <v>1.2999999999999999E-3</v>
      </c>
      <c r="G31" s="60">
        <f t="shared" si="5"/>
        <v>0</v>
      </c>
      <c r="H31" s="4">
        <f t="shared" si="7"/>
        <v>0</v>
      </c>
      <c r="I31" s="4">
        <f t="shared" si="8"/>
        <v>0</v>
      </c>
      <c r="J31" s="115">
        <f t="shared" si="4"/>
        <v>0</v>
      </c>
      <c r="K31" s="123">
        <f t="shared" si="6"/>
        <v>0</v>
      </c>
    </row>
    <row r="32" spans="1:11" x14ac:dyDescent="0.2">
      <c r="A32" s="87" t="s">
        <v>25</v>
      </c>
      <c r="B32" s="109"/>
      <c r="C32" s="145">
        <v>9.0999999999999998E-2</v>
      </c>
      <c r="D32" s="49">
        <v>149.41</v>
      </c>
      <c r="E32" s="2">
        <v>6.6E-3</v>
      </c>
      <c r="F32" s="52">
        <v>1.2999999999999999E-3</v>
      </c>
      <c r="G32" s="60">
        <f t="shared" si="5"/>
        <v>0</v>
      </c>
      <c r="H32" s="4">
        <f t="shared" si="7"/>
        <v>0</v>
      </c>
      <c r="I32" s="4">
        <f t="shared" si="8"/>
        <v>0</v>
      </c>
      <c r="J32" s="115">
        <f t="shared" si="4"/>
        <v>0</v>
      </c>
      <c r="K32" s="123">
        <f t="shared" si="6"/>
        <v>0</v>
      </c>
    </row>
    <row r="33" spans="1:11" x14ac:dyDescent="0.2">
      <c r="A33" s="87" t="s">
        <v>26</v>
      </c>
      <c r="B33" s="109"/>
      <c r="C33" s="145">
        <v>6.8000000000000005E-2</v>
      </c>
      <c r="D33" s="147">
        <v>131.4</v>
      </c>
      <c r="E33" s="2">
        <v>6.6E-3</v>
      </c>
      <c r="F33" s="52">
        <v>1.2999999999999999E-3</v>
      </c>
      <c r="G33" s="60">
        <f t="shared" si="5"/>
        <v>0</v>
      </c>
      <c r="H33" s="4">
        <f t="shared" si="7"/>
        <v>0</v>
      </c>
      <c r="I33" s="4">
        <f t="shared" si="8"/>
        <v>0</v>
      </c>
      <c r="J33" s="115">
        <f t="shared" si="4"/>
        <v>0</v>
      </c>
      <c r="K33" s="123">
        <f t="shared" si="6"/>
        <v>0</v>
      </c>
    </row>
    <row r="34" spans="1:11" x14ac:dyDescent="0.2">
      <c r="A34" s="87" t="s">
        <v>27</v>
      </c>
      <c r="B34" s="109"/>
      <c r="C34" s="145">
        <v>8.4000000000000005E-2</v>
      </c>
      <c r="D34" s="49">
        <v>150.88</v>
      </c>
      <c r="E34" s="2">
        <v>6.6E-3</v>
      </c>
      <c r="F34" s="52">
        <v>1.2999999999999999E-3</v>
      </c>
      <c r="G34" s="60">
        <f t="shared" si="5"/>
        <v>0</v>
      </c>
      <c r="H34" s="4">
        <f t="shared" si="7"/>
        <v>0</v>
      </c>
      <c r="I34" s="4">
        <f t="shared" si="8"/>
        <v>0</v>
      </c>
      <c r="J34" s="115">
        <f t="shared" si="4"/>
        <v>0</v>
      </c>
      <c r="K34" s="123">
        <f t="shared" si="6"/>
        <v>0</v>
      </c>
    </row>
    <row r="35" spans="1:11" x14ac:dyDescent="0.2">
      <c r="A35" s="87" t="s">
        <v>134</v>
      </c>
      <c r="B35" s="109"/>
      <c r="C35" s="145">
        <v>5.8000000000000003E-2</v>
      </c>
      <c r="D35" s="49">
        <v>145.41999999999999</v>
      </c>
      <c r="E35" s="2">
        <v>6.6E-3</v>
      </c>
      <c r="F35" s="52">
        <v>1.2999999999999999E-3</v>
      </c>
      <c r="G35" s="60">
        <f>B35*C35*D35/2000</f>
        <v>0</v>
      </c>
      <c r="H35" s="4">
        <f>B35*C35*E35/2000</f>
        <v>0</v>
      </c>
      <c r="I35" s="4">
        <f>B35*C35*F35/2000</f>
        <v>0</v>
      </c>
      <c r="J35" s="115">
        <f t="shared" si="4"/>
        <v>0</v>
      </c>
      <c r="K35" s="123">
        <f t="shared" si="6"/>
        <v>0</v>
      </c>
    </row>
    <row r="36" spans="1:11" x14ac:dyDescent="0.2">
      <c r="A36" s="87" t="s">
        <v>133</v>
      </c>
      <c r="B36" s="109"/>
      <c r="C36" s="145">
        <v>9.9000000000000005E-2</v>
      </c>
      <c r="D36" s="49">
        <v>143.16999999999999</v>
      </c>
      <c r="E36" s="2">
        <v>6.6E-3</v>
      </c>
      <c r="F36" s="52">
        <v>1.2999999999999999E-3</v>
      </c>
      <c r="G36" s="60">
        <f t="shared" si="5"/>
        <v>0</v>
      </c>
      <c r="H36" s="4">
        <f t="shared" si="7"/>
        <v>0</v>
      </c>
      <c r="I36" s="4">
        <f t="shared" si="8"/>
        <v>0</v>
      </c>
      <c r="J36" s="115">
        <f t="shared" si="4"/>
        <v>0</v>
      </c>
      <c r="K36" s="123">
        <f t="shared" si="6"/>
        <v>0</v>
      </c>
    </row>
    <row r="37" spans="1:11" x14ac:dyDescent="0.2">
      <c r="A37" s="87" t="s">
        <v>28</v>
      </c>
      <c r="B37" s="109"/>
      <c r="C37" s="145">
        <v>0.10299999999999999</v>
      </c>
      <c r="D37" s="147">
        <v>151.81</v>
      </c>
      <c r="E37" s="2">
        <v>6.6E-3</v>
      </c>
      <c r="F37" s="52">
        <v>1.2999999999999999E-3</v>
      </c>
      <c r="G37" s="60">
        <f t="shared" si="5"/>
        <v>0</v>
      </c>
      <c r="H37" s="4">
        <f t="shared" si="7"/>
        <v>0</v>
      </c>
      <c r="I37" s="4">
        <f t="shared" si="8"/>
        <v>0</v>
      </c>
      <c r="J37" s="115">
        <f t="shared" si="4"/>
        <v>0</v>
      </c>
      <c r="K37" s="123">
        <f t="shared" si="6"/>
        <v>0</v>
      </c>
    </row>
    <row r="38" spans="1:11" x14ac:dyDescent="0.2">
      <c r="A38" s="87" t="s">
        <v>2</v>
      </c>
      <c r="B38" s="109"/>
      <c r="C38" s="145">
        <v>0.10299999999999999</v>
      </c>
      <c r="D38" s="49">
        <v>142.79</v>
      </c>
      <c r="E38" s="2">
        <v>6.6E-3</v>
      </c>
      <c r="F38" s="52">
        <v>1.2999999999999999E-3</v>
      </c>
      <c r="G38" s="60">
        <f t="shared" si="5"/>
        <v>0</v>
      </c>
      <c r="H38" s="4">
        <f t="shared" si="7"/>
        <v>0</v>
      </c>
      <c r="I38" s="4">
        <f t="shared" si="8"/>
        <v>0</v>
      </c>
      <c r="J38" s="115">
        <f t="shared" si="4"/>
        <v>0</v>
      </c>
      <c r="K38" s="123">
        <f t="shared" si="6"/>
        <v>0</v>
      </c>
    </row>
    <row r="39" spans="1:11" x14ac:dyDescent="0.2">
      <c r="A39" s="87" t="s">
        <v>29</v>
      </c>
      <c r="B39" s="109"/>
      <c r="C39" s="145">
        <v>0.105</v>
      </c>
      <c r="D39" s="147">
        <v>151.5</v>
      </c>
      <c r="E39" s="2">
        <v>6.6E-3</v>
      </c>
      <c r="F39" s="52">
        <v>1.2999999999999999E-3</v>
      </c>
      <c r="G39" s="60">
        <f t="shared" si="5"/>
        <v>0</v>
      </c>
      <c r="H39" s="4">
        <f t="shared" si="7"/>
        <v>0</v>
      </c>
      <c r="I39" s="4">
        <f t="shared" si="8"/>
        <v>0</v>
      </c>
      <c r="J39" s="115">
        <f t="shared" si="4"/>
        <v>0</v>
      </c>
      <c r="K39" s="123">
        <f t="shared" si="6"/>
        <v>0</v>
      </c>
    </row>
    <row r="40" spans="1:11" x14ac:dyDescent="0.2">
      <c r="A40" s="87" t="s">
        <v>30</v>
      </c>
      <c r="B40" s="109"/>
      <c r="C40" s="145">
        <v>0.125</v>
      </c>
      <c r="D40" s="49">
        <v>149.96</v>
      </c>
      <c r="E40" s="2">
        <v>6.6E-3</v>
      </c>
      <c r="F40" s="52">
        <v>1.2999999999999999E-3</v>
      </c>
      <c r="G40" s="60">
        <f t="shared" si="5"/>
        <v>0</v>
      </c>
      <c r="H40" s="4">
        <f t="shared" si="7"/>
        <v>0</v>
      </c>
      <c r="I40" s="4">
        <f t="shared" si="8"/>
        <v>0</v>
      </c>
      <c r="J40" s="115">
        <f t="shared" si="4"/>
        <v>0</v>
      </c>
      <c r="K40" s="123">
        <f t="shared" si="6"/>
        <v>0</v>
      </c>
    </row>
    <row r="41" spans="1:11" x14ac:dyDescent="0.2">
      <c r="A41" s="87" t="s">
        <v>31</v>
      </c>
      <c r="B41" s="109"/>
      <c r="C41" s="145">
        <v>0.11</v>
      </c>
      <c r="D41" s="49">
        <v>147.44</v>
      </c>
      <c r="E41" s="2">
        <v>6.6E-3</v>
      </c>
      <c r="F41" s="52">
        <v>1.2999999999999999E-3</v>
      </c>
      <c r="G41" s="60">
        <f t="shared" si="5"/>
        <v>0</v>
      </c>
      <c r="H41" s="4">
        <f t="shared" si="7"/>
        <v>0</v>
      </c>
      <c r="I41" s="4">
        <f t="shared" si="8"/>
        <v>0</v>
      </c>
      <c r="J41" s="115">
        <f t="shared" si="4"/>
        <v>0</v>
      </c>
      <c r="K41" s="123">
        <f t="shared" si="6"/>
        <v>0</v>
      </c>
    </row>
    <row r="42" spans="1:11" x14ac:dyDescent="0.2">
      <c r="A42" s="87" t="s">
        <v>32</v>
      </c>
      <c r="B42" s="109"/>
      <c r="C42" s="145">
        <v>0.13900000000000001</v>
      </c>
      <c r="D42" s="49">
        <v>168.04</v>
      </c>
      <c r="E42" s="2">
        <v>6.6E-3</v>
      </c>
      <c r="F42" s="52">
        <v>1.2999999999999999E-3</v>
      </c>
      <c r="G42" s="60">
        <f t="shared" si="5"/>
        <v>0</v>
      </c>
      <c r="H42" s="4">
        <f t="shared" si="7"/>
        <v>0</v>
      </c>
      <c r="I42" s="4">
        <f t="shared" si="8"/>
        <v>0</v>
      </c>
      <c r="J42" s="115">
        <f t="shared" si="4"/>
        <v>0</v>
      </c>
      <c r="K42" s="123">
        <f t="shared" si="6"/>
        <v>0</v>
      </c>
    </row>
    <row r="43" spans="1:11" x14ac:dyDescent="0.2">
      <c r="A43" s="87" t="s">
        <v>33</v>
      </c>
      <c r="B43" s="109"/>
      <c r="C43" s="145">
        <v>0.11</v>
      </c>
      <c r="D43" s="49">
        <v>154.37</v>
      </c>
      <c r="E43" s="2">
        <v>6.6E-3</v>
      </c>
      <c r="F43" s="52">
        <v>1.2999999999999999E-3</v>
      </c>
      <c r="G43" s="60">
        <f t="shared" si="5"/>
        <v>0</v>
      </c>
      <c r="H43" s="4">
        <f t="shared" si="7"/>
        <v>0</v>
      </c>
      <c r="I43" s="4">
        <f t="shared" si="8"/>
        <v>0</v>
      </c>
      <c r="J43" s="115">
        <f t="shared" si="4"/>
        <v>0</v>
      </c>
      <c r="K43" s="123">
        <f t="shared" si="6"/>
        <v>0</v>
      </c>
    </row>
    <row r="44" spans="1:11" x14ac:dyDescent="0.2">
      <c r="A44" s="87" t="s">
        <v>34</v>
      </c>
      <c r="B44" s="109"/>
      <c r="C44" s="146">
        <v>0.125</v>
      </c>
      <c r="D44" s="49">
        <v>156.57</v>
      </c>
      <c r="E44" s="2">
        <v>6.6E-3</v>
      </c>
      <c r="F44" s="52">
        <v>1.2999999999999999E-3</v>
      </c>
      <c r="G44" s="60">
        <f t="shared" si="5"/>
        <v>0</v>
      </c>
      <c r="H44" s="4">
        <f t="shared" si="7"/>
        <v>0</v>
      </c>
      <c r="I44" s="4">
        <f t="shared" si="8"/>
        <v>0</v>
      </c>
      <c r="J44" s="115">
        <f t="shared" si="4"/>
        <v>0</v>
      </c>
      <c r="K44" s="123">
        <f t="shared" si="6"/>
        <v>0</v>
      </c>
    </row>
    <row r="45" spans="1:11" x14ac:dyDescent="0.2">
      <c r="A45" s="87" t="s">
        <v>35</v>
      </c>
      <c r="B45" s="109"/>
      <c r="C45" s="145">
        <v>0.14299999999999999</v>
      </c>
      <c r="D45" s="49">
        <v>225.78</v>
      </c>
      <c r="E45" s="2">
        <v>6.6E-3</v>
      </c>
      <c r="F45" s="52">
        <v>1.2999999999999999E-3</v>
      </c>
      <c r="G45" s="60">
        <f t="shared" si="5"/>
        <v>0</v>
      </c>
      <c r="H45" s="4">
        <f t="shared" si="7"/>
        <v>0</v>
      </c>
      <c r="I45" s="4">
        <f t="shared" si="8"/>
        <v>0</v>
      </c>
      <c r="J45" s="115">
        <f t="shared" si="4"/>
        <v>0</v>
      </c>
      <c r="K45" s="123">
        <f t="shared" si="6"/>
        <v>0</v>
      </c>
    </row>
    <row r="46" spans="1:11" x14ac:dyDescent="0.2">
      <c r="A46" s="87" t="s">
        <v>65</v>
      </c>
      <c r="B46" s="109"/>
      <c r="C46" s="145">
        <v>0.125</v>
      </c>
      <c r="D46" s="49">
        <v>159.47999999999999</v>
      </c>
      <c r="E46" s="2">
        <v>6.6E-3</v>
      </c>
      <c r="F46" s="52">
        <v>1.2999999999999999E-3</v>
      </c>
      <c r="G46" s="60">
        <f t="shared" si="5"/>
        <v>0</v>
      </c>
      <c r="H46" s="4">
        <f t="shared" si="7"/>
        <v>0</v>
      </c>
      <c r="I46" s="4">
        <f t="shared" si="8"/>
        <v>0</v>
      </c>
      <c r="J46" s="115">
        <f t="shared" si="4"/>
        <v>0</v>
      </c>
      <c r="K46" s="123">
        <f t="shared" si="6"/>
        <v>0</v>
      </c>
    </row>
    <row r="47" spans="1:11" x14ac:dyDescent="0.2">
      <c r="A47" s="87" t="s">
        <v>36</v>
      </c>
      <c r="B47" s="109"/>
      <c r="C47" s="145">
        <v>0.13900000000000001</v>
      </c>
      <c r="D47" s="49">
        <v>164.33</v>
      </c>
      <c r="E47" s="2">
        <v>6.6E-3</v>
      </c>
      <c r="F47" s="52">
        <v>1.2999999999999999E-3</v>
      </c>
      <c r="G47" s="60">
        <f t="shared" si="5"/>
        <v>0</v>
      </c>
      <c r="H47" s="4">
        <f t="shared" si="7"/>
        <v>0</v>
      </c>
      <c r="I47" s="4">
        <f t="shared" si="8"/>
        <v>0</v>
      </c>
      <c r="J47" s="115">
        <f t="shared" si="4"/>
        <v>0</v>
      </c>
      <c r="K47" s="123">
        <f t="shared" si="6"/>
        <v>0</v>
      </c>
    </row>
    <row r="48" spans="1:11" x14ac:dyDescent="0.2">
      <c r="A48" s="87" t="s">
        <v>37</v>
      </c>
      <c r="B48" s="109"/>
      <c r="C48" s="145">
        <v>0.14799999999999999</v>
      </c>
      <c r="D48" s="49">
        <v>165.17</v>
      </c>
      <c r="E48" s="2">
        <v>6.6E-3</v>
      </c>
      <c r="F48" s="52">
        <v>1.2999999999999999E-3</v>
      </c>
      <c r="G48" s="60">
        <f t="shared" si="5"/>
        <v>0</v>
      </c>
      <c r="H48" s="4">
        <f t="shared" si="7"/>
        <v>0</v>
      </c>
      <c r="I48" s="4">
        <f t="shared" si="8"/>
        <v>0</v>
      </c>
      <c r="J48" s="115">
        <f t="shared" si="4"/>
        <v>0</v>
      </c>
      <c r="K48" s="123">
        <f t="shared" si="6"/>
        <v>0</v>
      </c>
    </row>
    <row r="49" spans="1:11" x14ac:dyDescent="0.2">
      <c r="A49" s="87" t="s">
        <v>38</v>
      </c>
      <c r="B49" s="109"/>
      <c r="C49" s="145">
        <v>0.14399999999999999</v>
      </c>
      <c r="D49" s="49">
        <v>163.74</v>
      </c>
      <c r="E49" s="2">
        <v>6.6E-3</v>
      </c>
      <c r="F49" s="52">
        <v>1.2999999999999999E-3</v>
      </c>
      <c r="G49" s="60">
        <f t="shared" si="5"/>
        <v>0</v>
      </c>
      <c r="H49" s="4">
        <f t="shared" si="7"/>
        <v>0</v>
      </c>
      <c r="I49" s="4">
        <f t="shared" si="8"/>
        <v>0</v>
      </c>
      <c r="J49" s="115">
        <f t="shared" si="4"/>
        <v>0</v>
      </c>
      <c r="K49" s="123">
        <f t="shared" si="6"/>
        <v>0</v>
      </c>
    </row>
    <row r="50" spans="1:11" x14ac:dyDescent="0.2">
      <c r="A50" s="87" t="s">
        <v>39</v>
      </c>
      <c r="B50" s="109"/>
      <c r="C50" s="145">
        <v>0.125</v>
      </c>
      <c r="D50" s="49">
        <v>154.81</v>
      </c>
      <c r="E50" s="2">
        <v>6.6E-3</v>
      </c>
      <c r="F50" s="52">
        <v>1.2999999999999999E-3</v>
      </c>
      <c r="G50" s="60">
        <f t="shared" si="5"/>
        <v>0</v>
      </c>
      <c r="H50" s="4">
        <f t="shared" si="7"/>
        <v>0</v>
      </c>
      <c r="I50" s="4">
        <f t="shared" si="8"/>
        <v>0</v>
      </c>
      <c r="J50" s="115">
        <f t="shared" si="4"/>
        <v>0</v>
      </c>
      <c r="K50" s="123">
        <f t="shared" si="6"/>
        <v>0</v>
      </c>
    </row>
    <row r="51" spans="1:11" x14ac:dyDescent="0.2">
      <c r="A51" s="87" t="s">
        <v>40</v>
      </c>
      <c r="B51" s="109"/>
      <c r="C51" s="145">
        <v>0.12</v>
      </c>
      <c r="D51" s="49">
        <v>152.66999999999999</v>
      </c>
      <c r="E51" s="2">
        <v>6.6E-3</v>
      </c>
      <c r="F51" s="52">
        <v>1.2999999999999999E-3</v>
      </c>
      <c r="G51" s="60">
        <f t="shared" si="5"/>
        <v>0</v>
      </c>
      <c r="H51" s="4">
        <f t="shared" si="7"/>
        <v>0</v>
      </c>
      <c r="I51" s="4">
        <f t="shared" si="8"/>
        <v>0</v>
      </c>
      <c r="J51" s="115">
        <f t="shared" si="4"/>
        <v>0</v>
      </c>
      <c r="K51" s="123">
        <f t="shared" si="6"/>
        <v>0</v>
      </c>
    </row>
    <row r="52" spans="1:11" x14ac:dyDescent="0.2">
      <c r="A52" s="87" t="s">
        <v>41</v>
      </c>
      <c r="B52" s="109"/>
      <c r="C52" s="145">
        <v>0.13500000000000001</v>
      </c>
      <c r="D52" s="49">
        <v>159.22</v>
      </c>
      <c r="E52" s="2">
        <v>6.6E-3</v>
      </c>
      <c r="F52" s="52">
        <v>1.2999999999999999E-3</v>
      </c>
      <c r="G52" s="60">
        <f t="shared" si="5"/>
        <v>0</v>
      </c>
      <c r="H52" s="4">
        <f t="shared" si="7"/>
        <v>0</v>
      </c>
      <c r="I52" s="4">
        <f t="shared" si="8"/>
        <v>0</v>
      </c>
      <c r="J52" s="115">
        <f t="shared" si="4"/>
        <v>0</v>
      </c>
      <c r="K52" s="123">
        <f t="shared" si="6"/>
        <v>0</v>
      </c>
    </row>
    <row r="53" spans="1:11" x14ac:dyDescent="0.2">
      <c r="A53" s="87" t="s">
        <v>42</v>
      </c>
      <c r="B53" s="109"/>
      <c r="C53" s="145">
        <v>0.158</v>
      </c>
      <c r="D53" s="49">
        <v>166.14</v>
      </c>
      <c r="E53" s="2">
        <v>6.6E-3</v>
      </c>
      <c r="F53" s="52">
        <v>1.2999999999999999E-3</v>
      </c>
      <c r="G53" s="60">
        <f t="shared" si="5"/>
        <v>0</v>
      </c>
      <c r="H53" s="4">
        <f t="shared" si="7"/>
        <v>0</v>
      </c>
      <c r="I53" s="4">
        <f t="shared" si="8"/>
        <v>0</v>
      </c>
      <c r="J53" s="115">
        <f t="shared" si="4"/>
        <v>0</v>
      </c>
      <c r="K53" s="123">
        <f t="shared" si="6"/>
        <v>0</v>
      </c>
    </row>
    <row r="54" spans="1:11" x14ac:dyDescent="0.2">
      <c r="A54" s="87" t="s">
        <v>4</v>
      </c>
      <c r="B54" s="109"/>
      <c r="C54" s="77">
        <v>0.13800000000000001</v>
      </c>
      <c r="D54" s="49">
        <v>164.33</v>
      </c>
      <c r="E54" s="2">
        <v>6.6E-3</v>
      </c>
      <c r="F54" s="52">
        <v>1.2999999999999999E-3</v>
      </c>
      <c r="G54" s="60">
        <f t="shared" si="5"/>
        <v>0</v>
      </c>
      <c r="H54" s="4">
        <f t="shared" si="7"/>
        <v>0</v>
      </c>
      <c r="I54" s="4">
        <f t="shared" si="8"/>
        <v>0</v>
      </c>
      <c r="J54" s="115">
        <f t="shared" si="4"/>
        <v>0</v>
      </c>
      <c r="K54" s="123">
        <f t="shared" si="6"/>
        <v>0</v>
      </c>
    </row>
    <row r="55" spans="1:11" s="16" customFormat="1" ht="25.5" x14ac:dyDescent="0.25">
      <c r="A55" s="86" t="s">
        <v>43</v>
      </c>
      <c r="B55" s="108" t="s">
        <v>137</v>
      </c>
      <c r="C55" s="71" t="s">
        <v>138</v>
      </c>
      <c r="D55" s="45" t="s">
        <v>68</v>
      </c>
      <c r="E55" s="3" t="s">
        <v>69</v>
      </c>
      <c r="F55" s="46" t="s">
        <v>70</v>
      </c>
      <c r="G55" s="64" t="s">
        <v>71</v>
      </c>
      <c r="H55" s="5" t="s">
        <v>72</v>
      </c>
      <c r="I55" s="5" t="s">
        <v>73</v>
      </c>
      <c r="J55" s="117" t="s">
        <v>74</v>
      </c>
      <c r="K55" s="122" t="s">
        <v>142</v>
      </c>
    </row>
    <row r="56" spans="1:11" x14ac:dyDescent="0.2">
      <c r="A56" s="87" t="s">
        <v>44</v>
      </c>
      <c r="B56" s="109"/>
      <c r="C56" s="73">
        <v>9.9499999999999993</v>
      </c>
      <c r="D56" s="144">
        <v>200.11</v>
      </c>
      <c r="E56" s="1">
        <v>7.0999999999999994E-2</v>
      </c>
      <c r="F56" s="149">
        <v>1.2999999999999999E-3</v>
      </c>
      <c r="G56" s="60">
        <f>B56*C56*D56/2000</f>
        <v>0</v>
      </c>
      <c r="H56" s="4">
        <f>B56*C56*E56/2000</f>
        <v>0</v>
      </c>
      <c r="I56" s="4">
        <f>B56*C56*F56/2000</f>
        <v>0</v>
      </c>
      <c r="J56" s="115">
        <f t="shared" si="4"/>
        <v>0</v>
      </c>
      <c r="K56" s="123">
        <f>J56*0.90718</f>
        <v>0</v>
      </c>
    </row>
    <row r="57" spans="1:11" x14ac:dyDescent="0.2">
      <c r="A57" s="87" t="s">
        <v>45</v>
      </c>
      <c r="B57" s="109"/>
      <c r="C57" s="150">
        <v>28</v>
      </c>
      <c r="D57" s="47">
        <v>189.53</v>
      </c>
      <c r="E57" s="1">
        <v>7.0999999999999994E-2</v>
      </c>
      <c r="F57" s="48">
        <v>9.2999999999999992E-3</v>
      </c>
      <c r="G57" s="60">
        <f>B57*C57*D57/2000</f>
        <v>0</v>
      </c>
      <c r="H57" s="4">
        <f>B57*C57*E57/2000</f>
        <v>0</v>
      </c>
      <c r="I57" s="4">
        <f>B57*C57*F57/2000</f>
        <v>0</v>
      </c>
      <c r="J57" s="115">
        <f t="shared" si="4"/>
        <v>0</v>
      </c>
      <c r="K57" s="123">
        <f>J57*0.90718</f>
        <v>0</v>
      </c>
    </row>
    <row r="58" spans="1:11" x14ac:dyDescent="0.2">
      <c r="A58" s="87" t="s">
        <v>46</v>
      </c>
      <c r="B58" s="109"/>
      <c r="C58" s="73">
        <v>38</v>
      </c>
      <c r="D58" s="47">
        <v>165.35</v>
      </c>
      <c r="E58" s="2" t="s">
        <v>80</v>
      </c>
      <c r="F58" s="52" t="s">
        <v>80</v>
      </c>
      <c r="G58" s="60">
        <f>B58*C58*D58/2000</f>
        <v>0</v>
      </c>
      <c r="H58" s="4">
        <v>0</v>
      </c>
      <c r="I58" s="4">
        <v>0</v>
      </c>
      <c r="J58" s="115">
        <f t="shared" si="4"/>
        <v>0</v>
      </c>
      <c r="K58" s="123">
        <f>J58*0.90718</f>
        <v>0</v>
      </c>
    </row>
    <row r="59" spans="1:11" x14ac:dyDescent="0.2">
      <c r="A59" s="87" t="s">
        <v>35</v>
      </c>
      <c r="B59" s="109"/>
      <c r="C59" s="73">
        <v>30</v>
      </c>
      <c r="D59" s="47">
        <v>225.78</v>
      </c>
      <c r="E59" s="2" t="s">
        <v>80</v>
      </c>
      <c r="F59" s="52" t="s">
        <v>80</v>
      </c>
      <c r="G59" s="60">
        <f>B59*C59*D59/2000</f>
        <v>0</v>
      </c>
      <c r="H59" s="4">
        <v>0</v>
      </c>
      <c r="I59" s="4">
        <v>0</v>
      </c>
      <c r="J59" s="115">
        <f t="shared" si="4"/>
        <v>0</v>
      </c>
      <c r="K59" s="123">
        <f>J59*0.90718</f>
        <v>0</v>
      </c>
    </row>
    <row r="60" spans="1:11" s="17" customFormat="1" ht="25.5" x14ac:dyDescent="0.25">
      <c r="A60" s="88" t="s">
        <v>47</v>
      </c>
      <c r="B60" s="110" t="s">
        <v>75</v>
      </c>
      <c r="C60" s="74" t="s">
        <v>61</v>
      </c>
      <c r="D60" s="50" t="s">
        <v>68</v>
      </c>
      <c r="E60" s="6" t="s">
        <v>69</v>
      </c>
      <c r="F60" s="51" t="s">
        <v>70</v>
      </c>
      <c r="G60" s="62" t="s">
        <v>71</v>
      </c>
      <c r="H60" s="7" t="s">
        <v>72</v>
      </c>
      <c r="I60" s="7" t="s">
        <v>73</v>
      </c>
      <c r="J60" s="116" t="s">
        <v>74</v>
      </c>
      <c r="K60" s="122" t="s">
        <v>142</v>
      </c>
    </row>
    <row r="61" spans="1:11" x14ac:dyDescent="0.2">
      <c r="A61" s="87" t="s">
        <v>48</v>
      </c>
      <c r="B61" s="109"/>
      <c r="C61" s="72">
        <v>9.2E-5</v>
      </c>
      <c r="D61" s="53">
        <v>604.77</v>
      </c>
      <c r="E61" s="1">
        <v>4.8999999999999998E-5</v>
      </c>
      <c r="F61" s="48">
        <v>2.2000000000000001E-4</v>
      </c>
      <c r="G61" s="60">
        <f>B61*C61*D61/2000</f>
        <v>0</v>
      </c>
      <c r="H61" s="4">
        <f>B61*C61*E61/2000</f>
        <v>0</v>
      </c>
      <c r="I61" s="4">
        <f>B61*C61*F61/2000</f>
        <v>0</v>
      </c>
      <c r="J61" s="115">
        <f t="shared" si="4"/>
        <v>0</v>
      </c>
      <c r="K61" s="123">
        <f>J61*0.90718</f>
        <v>0</v>
      </c>
    </row>
    <row r="62" spans="1:11" x14ac:dyDescent="0.2">
      <c r="A62" s="87" t="s">
        <v>49</v>
      </c>
      <c r="B62" s="109"/>
      <c r="C62" s="72">
        <v>5.9899999999999997E-3</v>
      </c>
      <c r="D62" s="53">
        <v>103.29</v>
      </c>
      <c r="E62" s="1">
        <v>1.1000000000000001E-3</v>
      </c>
      <c r="F62" s="48">
        <v>2.2000000000000001E-4</v>
      </c>
      <c r="G62" s="60">
        <f>B62*C62*D62/2000</f>
        <v>0</v>
      </c>
      <c r="H62" s="4">
        <f>B62*C62*E62/2000</f>
        <v>0</v>
      </c>
      <c r="I62" s="4">
        <f>B62*C62*F62/2000</f>
        <v>0</v>
      </c>
      <c r="J62" s="115">
        <f t="shared" si="4"/>
        <v>0</v>
      </c>
      <c r="K62" s="123">
        <f>J62*0.90718</f>
        <v>0</v>
      </c>
    </row>
    <row r="63" spans="1:11" x14ac:dyDescent="0.2">
      <c r="A63" s="87" t="s">
        <v>51</v>
      </c>
      <c r="B63" s="109"/>
      <c r="C63" s="72">
        <v>2.516E-3</v>
      </c>
      <c r="D63" s="53">
        <v>135.5</v>
      </c>
      <c r="E63" s="1" t="s">
        <v>80</v>
      </c>
      <c r="F63" s="48" t="s">
        <v>80</v>
      </c>
      <c r="G63" s="60">
        <f>B63*C63*D63/2000</f>
        <v>0</v>
      </c>
      <c r="H63" s="4">
        <v>0</v>
      </c>
      <c r="I63" s="4">
        <v>0</v>
      </c>
      <c r="J63" s="115">
        <f t="shared" si="4"/>
        <v>0</v>
      </c>
      <c r="K63" s="123">
        <f>J63*0.90718</f>
        <v>0</v>
      </c>
    </row>
    <row r="64" spans="1:11" x14ac:dyDescent="0.2">
      <c r="A64" s="87" t="s">
        <v>50</v>
      </c>
      <c r="B64" s="109"/>
      <c r="C64" s="72">
        <v>1.3879999999999999E-3</v>
      </c>
      <c r="D64" s="53">
        <v>130.07</v>
      </c>
      <c r="E64" s="2" t="s">
        <v>80</v>
      </c>
      <c r="F64" s="52" t="s">
        <v>80</v>
      </c>
      <c r="G64" s="60">
        <f>B64*C64*D64/2000</f>
        <v>0</v>
      </c>
      <c r="H64" s="4">
        <v>0</v>
      </c>
      <c r="I64" s="4">
        <v>0</v>
      </c>
      <c r="J64" s="115">
        <f t="shared" si="4"/>
        <v>0</v>
      </c>
      <c r="K64" s="123">
        <f>J64*0.90718</f>
        <v>0</v>
      </c>
    </row>
    <row r="65" spans="1:11" s="16" customFormat="1" ht="25.5" x14ac:dyDescent="0.25">
      <c r="A65" s="86" t="s">
        <v>52</v>
      </c>
      <c r="B65" s="108" t="s">
        <v>137</v>
      </c>
      <c r="C65" s="71" t="s">
        <v>138</v>
      </c>
      <c r="D65" s="45" t="s">
        <v>68</v>
      </c>
      <c r="E65" s="3" t="s">
        <v>69</v>
      </c>
      <c r="F65" s="46" t="s">
        <v>70</v>
      </c>
      <c r="G65" s="64" t="s">
        <v>71</v>
      </c>
      <c r="H65" s="5" t="s">
        <v>72</v>
      </c>
      <c r="I65" s="5" t="s">
        <v>73</v>
      </c>
      <c r="J65" s="117" t="s">
        <v>74</v>
      </c>
      <c r="K65" s="122" t="s">
        <v>142</v>
      </c>
    </row>
    <row r="66" spans="1:11" ht="24" x14ac:dyDescent="0.2">
      <c r="A66" s="152" t="s">
        <v>143</v>
      </c>
      <c r="B66" s="109"/>
      <c r="C66" s="154">
        <v>17.48</v>
      </c>
      <c r="D66" s="130">
        <v>206.79</v>
      </c>
      <c r="E66" s="155">
        <v>1.6E-2</v>
      </c>
      <c r="F66" s="156">
        <v>7.9000000000000008E-3</v>
      </c>
      <c r="G66" s="134">
        <f>B66*C66*D66/2000</f>
        <v>0</v>
      </c>
      <c r="H66" s="135">
        <f>B66*C66*E66/2000</f>
        <v>0</v>
      </c>
      <c r="I66" s="135">
        <f>B66*C66*F66/2000</f>
        <v>0</v>
      </c>
      <c r="J66" s="115">
        <f t="shared" si="4"/>
        <v>0</v>
      </c>
      <c r="K66" s="137">
        <f>J66*0.90718</f>
        <v>0</v>
      </c>
    </row>
    <row r="67" spans="1:11" x14ac:dyDescent="0.2">
      <c r="A67" s="87" t="s">
        <v>53</v>
      </c>
      <c r="B67" s="109"/>
      <c r="C67" s="78">
        <v>8.25</v>
      </c>
      <c r="D67" s="47">
        <v>260.52</v>
      </c>
      <c r="E67" s="1">
        <v>7.0999999999999994E-2</v>
      </c>
      <c r="F67" s="48">
        <v>9.2999999999999992E-3</v>
      </c>
      <c r="G67" s="60">
        <f>B67*C67*D67/2000</f>
        <v>0</v>
      </c>
      <c r="H67" s="4">
        <f>B67*C67*E67/2000</f>
        <v>0</v>
      </c>
      <c r="I67" s="4">
        <f>B67*C67*F67/2000</f>
        <v>0</v>
      </c>
      <c r="J67" s="115">
        <f t="shared" si="4"/>
        <v>0</v>
      </c>
      <c r="K67" s="123">
        <f>J67*0.90718</f>
        <v>0</v>
      </c>
    </row>
    <row r="68" spans="1:11" x14ac:dyDescent="0.2">
      <c r="A68" s="87" t="s">
        <v>54</v>
      </c>
      <c r="B68" s="109"/>
      <c r="C68" s="78">
        <v>8</v>
      </c>
      <c r="D68" s="47">
        <v>246.56</v>
      </c>
      <c r="E68" s="1">
        <v>7.0999999999999994E-2</v>
      </c>
      <c r="F68" s="48">
        <v>9.2999999999999992E-3</v>
      </c>
      <c r="G68" s="60">
        <f>B68*C68*D68/2000</f>
        <v>0</v>
      </c>
      <c r="H68" s="4">
        <f>B68*C68*E68/2000</f>
        <v>0</v>
      </c>
      <c r="I68" s="4">
        <f>B68*C68*F68/2000</f>
        <v>0</v>
      </c>
      <c r="J68" s="115">
        <f t="shared" si="4"/>
        <v>0</v>
      </c>
      <c r="K68" s="123">
        <f>J68*0.90718</f>
        <v>0</v>
      </c>
    </row>
    <row r="69" spans="1:11" x14ac:dyDescent="0.2">
      <c r="A69" s="87" t="s">
        <v>55</v>
      </c>
      <c r="B69" s="109"/>
      <c r="C69" s="153">
        <v>10.39</v>
      </c>
      <c r="D69" s="47">
        <v>232.61</v>
      </c>
      <c r="E69" s="1">
        <v>7.0999999999999994E-2</v>
      </c>
      <c r="F69" s="48">
        <v>9.2999999999999992E-3</v>
      </c>
      <c r="G69" s="60">
        <f>B69*C69*D69/2000</f>
        <v>0</v>
      </c>
      <c r="H69" s="4">
        <f>B69*C69*E69/2000</f>
        <v>0</v>
      </c>
      <c r="I69" s="4">
        <f>B69*C69*F69/2000</f>
        <v>0</v>
      </c>
      <c r="J69" s="115">
        <f t="shared" si="4"/>
        <v>0</v>
      </c>
      <c r="K69" s="123">
        <f>J69*0.90718</f>
        <v>0</v>
      </c>
    </row>
    <row r="70" spans="1:11" s="18" customFormat="1" ht="25.5" x14ac:dyDescent="0.25">
      <c r="A70" s="89" t="s">
        <v>56</v>
      </c>
      <c r="B70" s="110" t="s">
        <v>75</v>
      </c>
      <c r="C70" s="79" t="s">
        <v>61</v>
      </c>
      <c r="D70" s="54" t="s">
        <v>68</v>
      </c>
      <c r="E70" s="8" t="s">
        <v>69</v>
      </c>
      <c r="F70" s="55" t="s">
        <v>70</v>
      </c>
      <c r="G70" s="66" t="s">
        <v>71</v>
      </c>
      <c r="H70" s="9" t="s">
        <v>72</v>
      </c>
      <c r="I70" s="9" t="s">
        <v>73</v>
      </c>
      <c r="J70" s="118" t="s">
        <v>74</v>
      </c>
      <c r="K70" s="122" t="s">
        <v>142</v>
      </c>
    </row>
    <row r="71" spans="1:11" s="18" customFormat="1" x14ac:dyDescent="0.2">
      <c r="A71" s="157" t="s">
        <v>145</v>
      </c>
      <c r="B71" s="109"/>
      <c r="C71" s="77">
        <v>4.8500000000000003E-4</v>
      </c>
      <c r="D71" s="49">
        <v>114.79</v>
      </c>
      <c r="E71" s="2">
        <v>7.1000000000000004E-3</v>
      </c>
      <c r="F71" s="52">
        <v>1.4E-3</v>
      </c>
      <c r="G71" s="60">
        <f>B71*C71*D71/2000</f>
        <v>0</v>
      </c>
      <c r="H71" s="4">
        <f>B71*C71*E71/2000</f>
        <v>0</v>
      </c>
      <c r="I71" s="4">
        <f>B71*C71*F71/2000</f>
        <v>0</v>
      </c>
      <c r="J71" s="115">
        <f t="shared" si="4"/>
        <v>0</v>
      </c>
      <c r="K71" s="123">
        <f>J71*0.90718</f>
        <v>0</v>
      </c>
    </row>
    <row r="72" spans="1:11" x14ac:dyDescent="0.2">
      <c r="A72" s="157" t="s">
        <v>146</v>
      </c>
      <c r="B72" s="109"/>
      <c r="C72" s="77">
        <v>6.5499999999999998E-4</v>
      </c>
      <c r="D72" s="49">
        <v>114.79</v>
      </c>
      <c r="E72" s="2">
        <v>7.1000000000000004E-3</v>
      </c>
      <c r="F72" s="52">
        <v>1.4E-3</v>
      </c>
      <c r="G72" s="60">
        <f>B72*C72*D72/2000</f>
        <v>0</v>
      </c>
      <c r="H72" s="4">
        <f>B72*C72*E72/2000</f>
        <v>0</v>
      </c>
      <c r="I72" s="4">
        <f>B72*C72*F72/2000</f>
        <v>0</v>
      </c>
      <c r="J72" s="115">
        <f t="shared" si="4"/>
        <v>0</v>
      </c>
      <c r="K72" s="123">
        <f>J72*0.90718</f>
        <v>0</v>
      </c>
    </row>
    <row r="73" spans="1:11" s="16" customFormat="1" ht="25.5" x14ac:dyDescent="0.25">
      <c r="A73" s="86" t="s">
        <v>57</v>
      </c>
      <c r="B73" s="108" t="s">
        <v>3</v>
      </c>
      <c r="C73" s="71" t="s">
        <v>64</v>
      </c>
      <c r="D73" s="45" t="s">
        <v>68</v>
      </c>
      <c r="E73" s="3" t="s">
        <v>69</v>
      </c>
      <c r="F73" s="46" t="s">
        <v>70</v>
      </c>
      <c r="G73" s="64" t="s">
        <v>71</v>
      </c>
      <c r="H73" s="5" t="s">
        <v>72</v>
      </c>
      <c r="I73" s="5" t="s">
        <v>73</v>
      </c>
      <c r="J73" s="117" t="s">
        <v>74</v>
      </c>
      <c r="K73" s="122" t="s">
        <v>142</v>
      </c>
    </row>
    <row r="74" spans="1:11" x14ac:dyDescent="0.2">
      <c r="A74" s="87" t="s">
        <v>27</v>
      </c>
      <c r="B74" s="109"/>
      <c r="C74" s="80">
        <v>8.4000000000000005E-2</v>
      </c>
      <c r="D74" s="47">
        <v>150.88</v>
      </c>
      <c r="E74" s="1">
        <v>2.3999999999999998E-3</v>
      </c>
      <c r="F74" s="48">
        <v>2.4000000000000001E-4</v>
      </c>
      <c r="G74" s="60">
        <f>B74*C74*D74/2000</f>
        <v>0</v>
      </c>
      <c r="H74" s="4">
        <f>B74*C74*E74/2000</f>
        <v>0</v>
      </c>
      <c r="I74" s="4">
        <f>B74*C74*F74/2000</f>
        <v>0</v>
      </c>
      <c r="J74" s="115">
        <f t="shared" si="4"/>
        <v>0</v>
      </c>
      <c r="K74" s="123">
        <f>J74*0.90718</f>
        <v>0</v>
      </c>
    </row>
    <row r="75" spans="1:11" x14ac:dyDescent="0.2">
      <c r="A75" s="157" t="s">
        <v>144</v>
      </c>
      <c r="B75" s="109"/>
      <c r="C75" s="80">
        <v>0.128</v>
      </c>
      <c r="D75" s="47">
        <v>162.79</v>
      </c>
      <c r="E75" s="1">
        <v>2.3999999999999998E-3</v>
      </c>
      <c r="F75" s="48">
        <v>2.4000000000000001E-4</v>
      </c>
      <c r="G75" s="60">
        <f>B75*C75*D75/2000</f>
        <v>0</v>
      </c>
      <c r="H75" s="4">
        <f>B75*C75*E75/2000</f>
        <v>0</v>
      </c>
      <c r="I75" s="4">
        <f>B75*C75*F75/2000</f>
        <v>0</v>
      </c>
      <c r="J75" s="115">
        <f t="shared" si="4"/>
        <v>0</v>
      </c>
      <c r="K75" s="123">
        <f>J75*0.90718</f>
        <v>0</v>
      </c>
    </row>
    <row r="76" spans="1:11" x14ac:dyDescent="0.2">
      <c r="A76" s="87" t="s">
        <v>58</v>
      </c>
      <c r="B76" s="109"/>
      <c r="C76" s="80">
        <v>0.125</v>
      </c>
      <c r="D76" s="47">
        <v>156.66</v>
      </c>
      <c r="E76" s="1">
        <v>2.3999999999999998E-3</v>
      </c>
      <c r="F76" s="48">
        <v>2.4000000000000001E-4</v>
      </c>
      <c r="G76" s="60">
        <f>B76*C76*D76/2000</f>
        <v>0</v>
      </c>
      <c r="H76" s="4">
        <f>B76*C76*E76/2000</f>
        <v>0</v>
      </c>
      <c r="I76" s="4">
        <f>B76*C76*F76/2000</f>
        <v>0</v>
      </c>
      <c r="J76" s="115">
        <f>(G76*1)+(H76*25)+(I76*298)</f>
        <v>0</v>
      </c>
      <c r="K76" s="123">
        <f>J76*0.90718</f>
        <v>0</v>
      </c>
    </row>
    <row r="77" spans="1:11" ht="12.75" thickBot="1" x14ac:dyDescent="0.25">
      <c r="A77" s="90" t="s">
        <v>59</v>
      </c>
      <c r="B77" s="112"/>
      <c r="C77" s="81">
        <v>0.12</v>
      </c>
      <c r="D77" s="56">
        <v>179.79</v>
      </c>
      <c r="E77" s="57">
        <v>2.3999999999999998E-3</v>
      </c>
      <c r="F77" s="58">
        <v>2.4000000000000001E-4</v>
      </c>
      <c r="G77" s="68">
        <f>B77*C77*D77/2000</f>
        <v>0</v>
      </c>
      <c r="H77" s="69">
        <f>B77*C77*E77/2000</f>
        <v>0</v>
      </c>
      <c r="I77" s="69">
        <f>B77*C77*F77/2000</f>
        <v>0</v>
      </c>
      <c r="J77" s="121">
        <f>(G77*1)+(H77*25)+(I77*298)</f>
        <v>0</v>
      </c>
      <c r="K77" s="124">
        <f>J77*0.90718</f>
        <v>0</v>
      </c>
    </row>
    <row r="78" spans="1:11" ht="12.75" thickBot="1" x14ac:dyDescent="0.25">
      <c r="A78" s="159" t="s">
        <v>79</v>
      </c>
      <c r="B78" s="160"/>
      <c r="C78" s="160"/>
      <c r="D78" s="160"/>
      <c r="E78" s="160"/>
      <c r="F78" s="160"/>
      <c r="G78" s="119">
        <f>SUM(G11:G77)</f>
        <v>0</v>
      </c>
      <c r="H78" s="120">
        <f>SUM(H11:H77)</f>
        <v>0</v>
      </c>
      <c r="I78" s="120">
        <f>SUM(I11:I77)</f>
        <v>0</v>
      </c>
      <c r="J78" s="120">
        <f>SUM(J11:J77)</f>
        <v>0</v>
      </c>
      <c r="K78" s="125">
        <f>SUM(K11:K77)</f>
        <v>0</v>
      </c>
    </row>
    <row r="79" spans="1:11" s="21" customFormat="1" x14ac:dyDescent="0.2">
      <c r="A79" s="177" t="s">
        <v>7</v>
      </c>
      <c r="B79" s="177"/>
      <c r="C79" s="177"/>
      <c r="D79" s="177"/>
      <c r="E79" s="19"/>
      <c r="F79" s="19"/>
      <c r="G79" s="19"/>
      <c r="H79" s="20"/>
      <c r="I79" s="20"/>
      <c r="J79" s="20"/>
    </row>
    <row r="80" spans="1:11" s="21" customFormat="1" x14ac:dyDescent="0.2">
      <c r="A80" s="22" t="s">
        <v>158</v>
      </c>
      <c r="B80" s="23"/>
      <c r="C80" s="23"/>
      <c r="D80" s="24"/>
      <c r="E80" s="25"/>
      <c r="F80" s="25"/>
      <c r="G80" s="25"/>
      <c r="H80" s="25"/>
      <c r="I80" s="24"/>
      <c r="J80" s="24"/>
    </row>
    <row r="81" spans="1:11" s="21" customFormat="1" ht="24" customHeight="1" x14ac:dyDescent="0.2">
      <c r="A81" s="166" t="s">
        <v>154</v>
      </c>
      <c r="B81" s="166"/>
      <c r="C81" s="166"/>
      <c r="D81" s="166"/>
      <c r="E81" s="166"/>
      <c r="F81" s="166"/>
      <c r="G81" s="166"/>
      <c r="H81" s="166"/>
      <c r="I81" s="166"/>
      <c r="J81" s="166"/>
      <c r="K81" s="166"/>
    </row>
    <row r="82" spans="1:11" s="21" customFormat="1" x14ac:dyDescent="0.2">
      <c r="A82" s="22" t="s">
        <v>81</v>
      </c>
      <c r="B82" s="23"/>
      <c r="C82" s="23"/>
      <c r="D82" s="24"/>
      <c r="E82" s="113"/>
      <c r="F82" s="23"/>
      <c r="G82" s="23"/>
      <c r="H82" s="23"/>
      <c r="I82" s="22"/>
      <c r="J82" s="22"/>
    </row>
    <row r="83" spans="1:11" s="21" customFormat="1" x14ac:dyDescent="0.2">
      <c r="A83" s="22" t="s">
        <v>150</v>
      </c>
      <c r="B83" s="23"/>
      <c r="C83" s="23"/>
      <c r="D83" s="24"/>
      <c r="E83" s="25"/>
      <c r="F83" s="25"/>
      <c r="G83" s="25"/>
      <c r="H83" s="25"/>
      <c r="I83" s="24"/>
      <c r="J83" s="24"/>
    </row>
    <row r="84" spans="1:11" s="21" customFormat="1" x14ac:dyDescent="0.2">
      <c r="A84" s="24" t="s">
        <v>152</v>
      </c>
      <c r="B84" s="25"/>
      <c r="C84" s="25"/>
      <c r="D84" s="24"/>
      <c r="E84" s="24"/>
      <c r="F84" s="24"/>
      <c r="G84" s="24"/>
      <c r="H84" s="24"/>
      <c r="I84" s="24"/>
      <c r="J84" s="26"/>
    </row>
  </sheetData>
  <mergeCells count="12">
    <mergeCell ref="A81:K81"/>
    <mergeCell ref="D9:F9"/>
    <mergeCell ref="A78:F78"/>
    <mergeCell ref="A5:E7"/>
    <mergeCell ref="G9:K9"/>
    <mergeCell ref="A79:D79"/>
    <mergeCell ref="A8:J8"/>
    <mergeCell ref="A1:J1"/>
    <mergeCell ref="B2:E2"/>
    <mergeCell ref="B4:E4"/>
    <mergeCell ref="B3:C3"/>
    <mergeCell ref="F2:K7"/>
  </mergeCells>
  <printOptions horizontalCentered="1"/>
  <pageMargins left="0.25" right="0.25" top="0.25" bottom="0.25" header="0.1" footer="0.1"/>
  <pageSetup paperSize="5"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workbookViewId="0">
      <selection activeCell="C4" sqref="C4"/>
    </sheetView>
  </sheetViews>
  <sheetFormatPr defaultRowHeight="12" x14ac:dyDescent="0.2"/>
  <cols>
    <col min="1" max="1" width="43.85546875" style="10" customWidth="1"/>
    <col min="2" max="2" width="25" style="10" customWidth="1"/>
    <col min="3" max="3" width="16.28515625" style="30" customWidth="1"/>
    <col min="4" max="16384" width="9.140625" style="10"/>
  </cols>
  <sheetData>
    <row r="1" spans="1:3" ht="20.25" x14ac:dyDescent="0.3">
      <c r="A1" s="186" t="s">
        <v>131</v>
      </c>
      <c r="B1" s="186"/>
      <c r="C1" s="186"/>
    </row>
    <row r="2" spans="1:3" ht="12.75" thickBot="1" x14ac:dyDescent="0.25"/>
    <row r="3" spans="1:3" x14ac:dyDescent="0.2">
      <c r="A3" s="31" t="s">
        <v>91</v>
      </c>
      <c r="B3" s="32" t="s">
        <v>92</v>
      </c>
      <c r="C3" s="33" t="s">
        <v>93</v>
      </c>
    </row>
    <row r="4" spans="1:3" x14ac:dyDescent="0.2">
      <c r="A4" s="34" t="s">
        <v>94</v>
      </c>
      <c r="B4" s="35" t="s">
        <v>95</v>
      </c>
      <c r="C4" s="36">
        <v>2.2046199999999998</v>
      </c>
    </row>
    <row r="5" spans="1:3" x14ac:dyDescent="0.2">
      <c r="A5" s="34" t="s">
        <v>95</v>
      </c>
      <c r="B5" s="35" t="s">
        <v>94</v>
      </c>
      <c r="C5" s="36">
        <v>0.45358999999999999</v>
      </c>
    </row>
    <row r="6" spans="1:3" ht="13.5" x14ac:dyDescent="0.2">
      <c r="A6" s="34" t="s">
        <v>95</v>
      </c>
      <c r="B6" s="35" t="s">
        <v>96</v>
      </c>
      <c r="C6" s="36" t="s">
        <v>119</v>
      </c>
    </row>
    <row r="7" spans="1:3" x14ac:dyDescent="0.2">
      <c r="A7" s="34" t="s">
        <v>139</v>
      </c>
      <c r="B7" s="35" t="s">
        <v>95</v>
      </c>
      <c r="C7" s="37">
        <v>2000</v>
      </c>
    </row>
    <row r="8" spans="1:3" x14ac:dyDescent="0.2">
      <c r="A8" s="34" t="s">
        <v>139</v>
      </c>
      <c r="B8" s="35" t="s">
        <v>96</v>
      </c>
      <c r="C8" s="36">
        <v>0.90717999999999999</v>
      </c>
    </row>
    <row r="9" spans="1:3" x14ac:dyDescent="0.2">
      <c r="A9" s="34" t="s">
        <v>96</v>
      </c>
      <c r="B9" s="35" t="s">
        <v>97</v>
      </c>
      <c r="C9" s="36">
        <v>1.1023099999999999</v>
      </c>
    </row>
    <row r="10" spans="1:3" x14ac:dyDescent="0.2">
      <c r="A10" s="34" t="s">
        <v>96</v>
      </c>
      <c r="B10" s="35" t="s">
        <v>94</v>
      </c>
      <c r="C10" s="37">
        <v>1000</v>
      </c>
    </row>
    <row r="11" spans="1:3" ht="13.5" x14ac:dyDescent="0.2">
      <c r="A11" s="34" t="s">
        <v>120</v>
      </c>
      <c r="B11" s="35" t="s">
        <v>121</v>
      </c>
      <c r="C11" s="36">
        <v>35.31467</v>
      </c>
    </row>
    <row r="12" spans="1:3" ht="13.5" x14ac:dyDescent="0.2">
      <c r="A12" s="34" t="s">
        <v>121</v>
      </c>
      <c r="B12" s="35" t="s">
        <v>120</v>
      </c>
      <c r="C12" s="36">
        <v>2.8316999999999998E-2</v>
      </c>
    </row>
    <row r="13" spans="1:3" x14ac:dyDescent="0.2">
      <c r="A13" s="34" t="s">
        <v>98</v>
      </c>
      <c r="B13" s="35" t="s">
        <v>99</v>
      </c>
      <c r="C13" s="36">
        <v>3.7854100000000002</v>
      </c>
    </row>
    <row r="14" spans="1:3" x14ac:dyDescent="0.2">
      <c r="A14" s="34" t="s">
        <v>99</v>
      </c>
      <c r="B14" s="35" t="s">
        <v>98</v>
      </c>
      <c r="C14" s="36">
        <v>0.26417000000000002</v>
      </c>
    </row>
    <row r="15" spans="1:3" ht="13.5" x14ac:dyDescent="0.2">
      <c r="A15" s="34" t="s">
        <v>100</v>
      </c>
      <c r="B15" s="35" t="s">
        <v>120</v>
      </c>
      <c r="C15" s="36">
        <v>0.15891</v>
      </c>
    </row>
    <row r="16" spans="1:3" ht="13.5" x14ac:dyDescent="0.2">
      <c r="A16" s="34" t="s">
        <v>120</v>
      </c>
      <c r="B16" s="35" t="s">
        <v>100</v>
      </c>
      <c r="C16" s="36">
        <v>6.2889999999999997</v>
      </c>
    </row>
    <row r="17" spans="1:3" x14ac:dyDescent="0.2">
      <c r="A17" s="34" t="s">
        <v>100</v>
      </c>
      <c r="B17" s="35" t="s">
        <v>98</v>
      </c>
      <c r="C17" s="36">
        <v>42</v>
      </c>
    </row>
    <row r="18" spans="1:3" x14ac:dyDescent="0.2">
      <c r="A18" s="34" t="s">
        <v>98</v>
      </c>
      <c r="B18" s="35" t="s">
        <v>100</v>
      </c>
      <c r="C18" s="36">
        <v>2.3810000000000001E-2</v>
      </c>
    </row>
    <row r="19" spans="1:3" ht="13.5" x14ac:dyDescent="0.2">
      <c r="A19" s="34" t="s">
        <v>98</v>
      </c>
      <c r="B19" s="35" t="s">
        <v>120</v>
      </c>
      <c r="C19" s="36">
        <v>3.7854E-3</v>
      </c>
    </row>
    <row r="20" spans="1:3" ht="13.5" x14ac:dyDescent="0.2">
      <c r="A20" s="34" t="s">
        <v>99</v>
      </c>
      <c r="B20" s="35" t="s">
        <v>120</v>
      </c>
      <c r="C20" s="36">
        <v>1E-3</v>
      </c>
    </row>
    <row r="21" spans="1:3" x14ac:dyDescent="0.2">
      <c r="A21" s="34" t="s">
        <v>101</v>
      </c>
      <c r="B21" s="35" t="s">
        <v>102</v>
      </c>
      <c r="C21" s="36">
        <v>0.30480000000000002</v>
      </c>
    </row>
    <row r="22" spans="1:3" x14ac:dyDescent="0.2">
      <c r="A22" s="34" t="s">
        <v>102</v>
      </c>
      <c r="B22" s="35" t="s">
        <v>101</v>
      </c>
      <c r="C22" s="36">
        <v>3.28084</v>
      </c>
    </row>
    <row r="23" spans="1:3" x14ac:dyDescent="0.2">
      <c r="A23" s="34" t="s">
        <v>103</v>
      </c>
      <c r="B23" s="35" t="s">
        <v>104</v>
      </c>
      <c r="C23" s="36">
        <v>1.60934</v>
      </c>
    </row>
    <row r="24" spans="1:3" x14ac:dyDescent="0.2">
      <c r="A24" s="34" t="s">
        <v>104</v>
      </c>
      <c r="B24" s="35" t="s">
        <v>103</v>
      </c>
      <c r="C24" s="36">
        <v>0.62136999999999998</v>
      </c>
    </row>
    <row r="25" spans="1:3" ht="13.5" x14ac:dyDescent="0.2">
      <c r="A25" s="34" t="s">
        <v>122</v>
      </c>
      <c r="B25" s="35" t="s">
        <v>105</v>
      </c>
      <c r="C25" s="36" t="s">
        <v>123</v>
      </c>
    </row>
    <row r="26" spans="1:3" ht="13.5" x14ac:dyDescent="0.2">
      <c r="A26" s="34" t="s">
        <v>124</v>
      </c>
      <c r="B26" s="35" t="s">
        <v>105</v>
      </c>
      <c r="C26" s="36" t="s">
        <v>125</v>
      </c>
    </row>
    <row r="27" spans="1:3" ht="13.5" x14ac:dyDescent="0.2">
      <c r="A27" s="34" t="s">
        <v>126</v>
      </c>
      <c r="B27" s="35" t="s">
        <v>127</v>
      </c>
      <c r="C27" s="36">
        <v>2.5899899999999998</v>
      </c>
    </row>
    <row r="28" spans="1:3" x14ac:dyDescent="0.2">
      <c r="A28" s="34" t="s">
        <v>106</v>
      </c>
      <c r="B28" s="35" t="s">
        <v>107</v>
      </c>
      <c r="C28" s="36" t="s">
        <v>108</v>
      </c>
    </row>
    <row r="29" spans="1:3" x14ac:dyDescent="0.2">
      <c r="A29" s="34" t="s">
        <v>107</v>
      </c>
      <c r="B29" s="35" t="s">
        <v>106</v>
      </c>
      <c r="C29" s="36" t="s">
        <v>109</v>
      </c>
    </row>
    <row r="30" spans="1:3" x14ac:dyDescent="0.2">
      <c r="A30" s="34" t="s">
        <v>106</v>
      </c>
      <c r="B30" s="35" t="s">
        <v>110</v>
      </c>
      <c r="C30" s="36" t="s">
        <v>111</v>
      </c>
    </row>
    <row r="31" spans="1:3" x14ac:dyDescent="0.2">
      <c r="A31" s="34" t="s">
        <v>110</v>
      </c>
      <c r="B31" s="35" t="s">
        <v>112</v>
      </c>
      <c r="C31" s="36">
        <v>1.8</v>
      </c>
    </row>
    <row r="32" spans="1:3" ht="13.5" x14ac:dyDescent="0.2">
      <c r="A32" s="34" t="s">
        <v>113</v>
      </c>
      <c r="B32" s="35" t="s">
        <v>114</v>
      </c>
      <c r="C32" s="36" t="s">
        <v>128</v>
      </c>
    </row>
    <row r="33" spans="1:3" ht="13.5" x14ac:dyDescent="0.2">
      <c r="A33" s="34" t="s">
        <v>114</v>
      </c>
      <c r="B33" s="35" t="s">
        <v>115</v>
      </c>
      <c r="C33" s="36" t="s">
        <v>129</v>
      </c>
    </row>
    <row r="34" spans="1:3" ht="13.5" x14ac:dyDescent="0.2">
      <c r="A34" s="34" t="s">
        <v>116</v>
      </c>
      <c r="B34" s="35" t="s">
        <v>117</v>
      </c>
      <c r="C34" s="36" t="s">
        <v>130</v>
      </c>
    </row>
    <row r="35" spans="1:3" x14ac:dyDescent="0.2">
      <c r="A35" s="34" t="s">
        <v>117</v>
      </c>
      <c r="B35" s="35" t="s">
        <v>118</v>
      </c>
      <c r="C35" s="36">
        <v>0.49109999999999998</v>
      </c>
    </row>
    <row r="36" spans="1:3" ht="12.75" thickBot="1" x14ac:dyDescent="0.25">
      <c r="A36" s="38" t="s">
        <v>118</v>
      </c>
      <c r="B36" s="39" t="s">
        <v>117</v>
      </c>
      <c r="C36" s="40">
        <v>2.0362499999999999</v>
      </c>
    </row>
    <row r="37" spans="1:3" x14ac:dyDescent="0.2">
      <c r="A37" s="41"/>
    </row>
    <row r="38" spans="1:3" x14ac:dyDescent="0.2">
      <c r="A38" s="22" t="s">
        <v>132</v>
      </c>
      <c r="B38" s="23"/>
      <c r="C38" s="24"/>
    </row>
    <row r="40" spans="1:3" x14ac:dyDescent="0.2">
      <c r="A40" s="24" t="s">
        <v>140</v>
      </c>
    </row>
  </sheetData>
  <mergeCells count="1">
    <mergeCell ref="A1:C1"/>
  </mergeCells>
  <printOptions horizontalCentered="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Introduction</vt:lpstr>
      <vt:lpstr>Potentials using Max Capacity</vt:lpstr>
      <vt:lpstr>Potentials with Fuel Limit</vt:lpstr>
      <vt:lpstr>Actual Emissions</vt:lpstr>
      <vt:lpstr>Unit of Measure Conversions</vt:lpstr>
      <vt:lpstr>'Actual Emissions'!Print_Titles</vt:lpstr>
      <vt:lpstr>'Potentials using Max Capacity'!Print_Titles</vt:lpstr>
      <vt:lpstr>'Potentials with Fuel Limit'!Print_Titles</vt:lpstr>
    </vt:vector>
  </TitlesOfParts>
  <Company>Iowa Department of Natural Resources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Marnie Stein</dc:creator>
  <cp:lastModifiedBy>dpeterso</cp:lastModifiedBy>
  <cp:lastPrinted>2017-02-24T21:22:58Z</cp:lastPrinted>
  <dcterms:created xsi:type="dcterms:W3CDTF">2011-02-23T21:08:00Z</dcterms:created>
  <dcterms:modified xsi:type="dcterms:W3CDTF">2017-03-20T21:26:01Z</dcterms:modified>
</cp:coreProperties>
</file>